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4BC146AD-5E6F-4E1E-AA31-DCA7FADF47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6" i="1" l="1"/>
  <c r="F158" i="1"/>
  <c r="B159" i="1" l="1"/>
  <c r="A159" i="1"/>
  <c r="K47" i="1" l="1"/>
  <c r="K150" i="1" l="1"/>
  <c r="K134" i="1"/>
  <c r="K39" i="1" l="1"/>
  <c r="L158" i="1" l="1"/>
  <c r="K28" i="1" l="1"/>
  <c r="K189" i="1"/>
  <c r="K167" i="1" l="1"/>
  <c r="K72" i="1"/>
  <c r="K53" i="1"/>
  <c r="K142" i="1" l="1"/>
  <c r="K38" i="1" l="1"/>
  <c r="F24" i="1" l="1"/>
  <c r="K103" i="1" l="1"/>
  <c r="K155" i="1"/>
  <c r="K151" i="1"/>
  <c r="K132" i="1" l="1"/>
  <c r="K130" i="1"/>
  <c r="K123" i="1"/>
  <c r="K84" i="1"/>
  <c r="K78" i="1"/>
  <c r="K77" i="1"/>
  <c r="K76" i="1"/>
  <c r="K75" i="1"/>
  <c r="K59" i="1"/>
  <c r="K58" i="1"/>
  <c r="K57" i="1"/>
  <c r="K41" i="1"/>
  <c r="K40" i="1"/>
  <c r="K37" i="1"/>
  <c r="K36" i="1"/>
  <c r="K35" i="1"/>
  <c r="K30" i="1"/>
  <c r="K29" i="1"/>
  <c r="K27" i="1"/>
  <c r="K26" i="1"/>
  <c r="F34" i="1" l="1"/>
  <c r="J185" i="1" l="1"/>
  <c r="J129" i="1" l="1"/>
  <c r="L129" i="1"/>
  <c r="F14" i="1"/>
  <c r="I52" i="1" l="1"/>
  <c r="J52" i="1"/>
  <c r="L52" i="1"/>
  <c r="H52" i="1"/>
  <c r="G52" i="1"/>
  <c r="F52" i="1"/>
  <c r="B120" i="1" l="1"/>
  <c r="A120" i="1"/>
  <c r="L119" i="1"/>
  <c r="J119" i="1"/>
  <c r="I119" i="1"/>
  <c r="H119" i="1"/>
  <c r="G119" i="1"/>
  <c r="F119" i="1"/>
  <c r="A110" i="1"/>
  <c r="L109" i="1"/>
  <c r="J109" i="1"/>
  <c r="I109" i="1"/>
  <c r="H109" i="1"/>
  <c r="G109" i="1"/>
  <c r="F109" i="1"/>
  <c r="B196" i="1"/>
  <c r="A196" i="1"/>
  <c r="L195" i="1"/>
  <c r="J195" i="1"/>
  <c r="J196" i="1" s="1"/>
  <c r="I195" i="1"/>
  <c r="H195" i="1"/>
  <c r="G195" i="1"/>
  <c r="F195" i="1"/>
  <c r="B186" i="1"/>
  <c r="A186" i="1"/>
  <c r="L185" i="1"/>
  <c r="I185" i="1"/>
  <c r="H185" i="1"/>
  <c r="G185" i="1"/>
  <c r="F185" i="1"/>
  <c r="B177" i="1"/>
  <c r="A177" i="1"/>
  <c r="L176" i="1"/>
  <c r="J176" i="1"/>
  <c r="I176" i="1"/>
  <c r="H176" i="1"/>
  <c r="G176" i="1"/>
  <c r="F176" i="1"/>
  <c r="A167" i="1"/>
  <c r="L166" i="1"/>
  <c r="J166" i="1"/>
  <c r="I166" i="1"/>
  <c r="H166" i="1"/>
  <c r="G166" i="1"/>
  <c r="J158" i="1"/>
  <c r="I158" i="1"/>
  <c r="H158" i="1"/>
  <c r="G158" i="1"/>
  <c r="L149" i="1"/>
  <c r="L159" i="1" s="1"/>
  <c r="J149" i="1"/>
  <c r="I149" i="1"/>
  <c r="H149" i="1"/>
  <c r="G149" i="1"/>
  <c r="F149" i="1"/>
  <c r="B140" i="1"/>
  <c r="A140" i="1"/>
  <c r="L139" i="1"/>
  <c r="L140" i="1" s="1"/>
  <c r="J139" i="1"/>
  <c r="J140" i="1" s="1"/>
  <c r="I139" i="1"/>
  <c r="H139" i="1"/>
  <c r="G139" i="1"/>
  <c r="F139" i="1"/>
  <c r="A130" i="1"/>
  <c r="I129" i="1"/>
  <c r="H129" i="1"/>
  <c r="G129" i="1"/>
  <c r="F129" i="1"/>
  <c r="B25" i="1"/>
  <c r="A25" i="1"/>
  <c r="L24" i="1"/>
  <c r="J24" i="1"/>
  <c r="I24" i="1"/>
  <c r="H24" i="1"/>
  <c r="G24" i="1"/>
  <c r="F25" i="1"/>
  <c r="B15" i="1"/>
  <c r="A15" i="1"/>
  <c r="L14" i="1"/>
  <c r="J14" i="1"/>
  <c r="I14" i="1"/>
  <c r="H14" i="1"/>
  <c r="G14" i="1"/>
  <c r="B101" i="1"/>
  <c r="A101" i="1"/>
  <c r="L100" i="1"/>
  <c r="J100" i="1"/>
  <c r="I100" i="1"/>
  <c r="H100" i="1"/>
  <c r="G100" i="1"/>
  <c r="F100" i="1"/>
  <c r="B92" i="1"/>
  <c r="A92" i="1"/>
  <c r="L91" i="1"/>
  <c r="J91" i="1"/>
  <c r="I91" i="1"/>
  <c r="H91" i="1"/>
  <c r="G91" i="1"/>
  <c r="F91" i="1"/>
  <c r="B82" i="1"/>
  <c r="A82" i="1"/>
  <c r="L81" i="1"/>
  <c r="J81" i="1"/>
  <c r="I81" i="1"/>
  <c r="H81" i="1"/>
  <c r="G81" i="1"/>
  <c r="F81" i="1"/>
  <c r="B72" i="1"/>
  <c r="A72" i="1"/>
  <c r="L71" i="1"/>
  <c r="J71" i="1"/>
  <c r="I71" i="1"/>
  <c r="H71" i="1"/>
  <c r="G71" i="1"/>
  <c r="F71" i="1"/>
  <c r="L62" i="1"/>
  <c r="L63" i="1" s="1"/>
  <c r="J62" i="1"/>
  <c r="I62" i="1"/>
  <c r="H62" i="1"/>
  <c r="H63" i="1" s="1"/>
  <c r="G62" i="1"/>
  <c r="G63" i="1" s="1"/>
  <c r="F62" i="1"/>
  <c r="F63" i="1" s="1"/>
  <c r="B45" i="1"/>
  <c r="A45" i="1"/>
  <c r="L44" i="1"/>
  <c r="J44" i="1"/>
  <c r="I44" i="1"/>
  <c r="H44" i="1"/>
  <c r="G44" i="1"/>
  <c r="F44" i="1"/>
  <c r="B35" i="1"/>
  <c r="A35" i="1"/>
  <c r="L34" i="1"/>
  <c r="J34" i="1"/>
  <c r="I34" i="1"/>
  <c r="H34" i="1"/>
  <c r="G34" i="1"/>
  <c r="H196" i="1" l="1"/>
  <c r="I101" i="1"/>
  <c r="I196" i="1"/>
  <c r="H177" i="1"/>
  <c r="I120" i="1"/>
  <c r="G177" i="1"/>
  <c r="I177" i="1"/>
  <c r="F120" i="1"/>
  <c r="J120" i="1"/>
  <c r="F177" i="1"/>
  <c r="G140" i="1"/>
  <c r="I159" i="1"/>
  <c r="I25" i="1"/>
  <c r="G120" i="1"/>
  <c r="G196" i="1"/>
  <c r="J159" i="1"/>
  <c r="G159" i="1"/>
  <c r="L120" i="1"/>
  <c r="L196" i="1"/>
  <c r="L177" i="1"/>
  <c r="F159" i="1"/>
  <c r="I140" i="1"/>
  <c r="H140" i="1"/>
  <c r="I82" i="1"/>
  <c r="L25" i="1"/>
  <c r="H25" i="1"/>
  <c r="G25" i="1"/>
  <c r="J82" i="1"/>
  <c r="H82" i="1"/>
  <c r="G82" i="1"/>
  <c r="I45" i="1"/>
  <c r="L101" i="1"/>
  <c r="J101" i="1"/>
  <c r="F101" i="1"/>
  <c r="L82" i="1"/>
  <c r="G101" i="1"/>
  <c r="F82" i="1"/>
  <c r="H101" i="1"/>
  <c r="J25" i="1"/>
  <c r="F140" i="1"/>
  <c r="H159" i="1"/>
  <c r="J177" i="1"/>
  <c r="F196" i="1"/>
  <c r="H120" i="1"/>
  <c r="I63" i="1"/>
  <c r="J63" i="1"/>
  <c r="J45" i="1"/>
  <c r="F45" i="1"/>
  <c r="L45" i="1"/>
  <c r="L197" i="1" s="1"/>
  <c r="G45" i="1"/>
  <c r="H45" i="1"/>
  <c r="F197" i="1" l="1"/>
  <c r="I197" i="1"/>
  <c r="H197" i="1"/>
  <c r="G197" i="1"/>
  <c r="J197" i="1"/>
</calcChain>
</file>

<file path=xl/sharedStrings.xml><?xml version="1.0" encoding="utf-8"?>
<sst xmlns="http://schemas.openxmlformats.org/spreadsheetml/2006/main" count="401" uniqueCount="136">
  <si>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</si>
  <si>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</si>
  <si>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</si>
  <si>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</si>
  <si>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</si>
  <si>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</si>
  <si>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</si>
  <si>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</si>
  <si>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</si>
  <si>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</si>
  <si>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</si>
  <si>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</si>
  <si>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</si>
  <si>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</si>
  <si>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</si>
  <si>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</si>
  <si>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</si>
  <si>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</si>
  <si>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</si>
  <si>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</si>
  <si>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</si>
  <si>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</si>
  <si>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</si>
  <si>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</si>
  <si>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</si>
  <si>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</si>
  <si>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</si>
  <si>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</si>
  <si>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</si>
  <si>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</si>
  <si>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</si>
  <si>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</si>
  <si>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</si>
  <si>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</si>
  <si>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</si>
  <si>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</si>
  <si>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</si>
  <si>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</si>
  <si>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рассыпчатая с овощами</t>
  </si>
  <si>
    <t>Чай</t>
  </si>
  <si>
    <t>27/10</t>
  </si>
  <si>
    <t>Суп картофельный с рыбой (минтай)</t>
  </si>
  <si>
    <t>Компот из сухофруктов</t>
  </si>
  <si>
    <t>Хлеб крестьянский с Валитек-8</t>
  </si>
  <si>
    <t>Хлеб ржаной</t>
  </si>
  <si>
    <t>6/10</t>
  </si>
  <si>
    <t>пром.</t>
  </si>
  <si>
    <t xml:space="preserve">Батон </t>
  </si>
  <si>
    <t>8/5</t>
  </si>
  <si>
    <t>28/2</t>
  </si>
  <si>
    <t>Компот из изюма</t>
  </si>
  <si>
    <t>Чай с лимоном</t>
  </si>
  <si>
    <t>14/2</t>
  </si>
  <si>
    <t>Биточки (котлеты) из мяса кур (вариант 2)</t>
  </si>
  <si>
    <t>Напиток из шиповника (вариант 2)</t>
  </si>
  <si>
    <t>5/9</t>
  </si>
  <si>
    <t>47/3</t>
  </si>
  <si>
    <t>37/10</t>
  </si>
  <si>
    <t>Салат из отварной свеклы с сыром и растительным маслом</t>
  </si>
  <si>
    <t>Суп-лапша на курином бульоне</t>
  </si>
  <si>
    <t>Плов из мяса кур</t>
  </si>
  <si>
    <t>40/1</t>
  </si>
  <si>
    <t>22/2</t>
  </si>
  <si>
    <t>4/9</t>
  </si>
  <si>
    <t>Картофельное пюре</t>
  </si>
  <si>
    <t>Напиток с витаминами Витошка</t>
  </si>
  <si>
    <t>3/3</t>
  </si>
  <si>
    <t>Салат из отварного картофеля с соленым огурцом, репчатым луком и растительным маслом</t>
  </si>
  <si>
    <t>Голубцы с мясом говядины и рисом (ленивые)</t>
  </si>
  <si>
    <t>Картофель отварной</t>
  </si>
  <si>
    <t>Компот из чернослива</t>
  </si>
  <si>
    <t>41/1</t>
  </si>
  <si>
    <t>11/2</t>
  </si>
  <si>
    <t>48/8</t>
  </si>
  <si>
    <t>1/3</t>
  </si>
  <si>
    <t>14/10</t>
  </si>
  <si>
    <t>18/8</t>
  </si>
  <si>
    <t>18/2</t>
  </si>
  <si>
    <t>Омлет запеченный или паровой</t>
  </si>
  <si>
    <t>Какао с молоком и витаминами Витошка</t>
  </si>
  <si>
    <t>Хлеб с сыром</t>
  </si>
  <si>
    <t>Пряники</t>
  </si>
  <si>
    <t>сладкое</t>
  </si>
  <si>
    <t>2/6</t>
  </si>
  <si>
    <t>2/13</t>
  </si>
  <si>
    <t>Фрикадельки из мяса говядины припущенные</t>
  </si>
  <si>
    <t>16/2</t>
  </si>
  <si>
    <t>39/8</t>
  </si>
  <si>
    <t xml:space="preserve">Чай </t>
  </si>
  <si>
    <t>29/2</t>
  </si>
  <si>
    <t>2/9</t>
  </si>
  <si>
    <t>Капуста тушеная</t>
  </si>
  <si>
    <t>4/2</t>
  </si>
  <si>
    <t>11/3</t>
  </si>
  <si>
    <t>Запеканка (сырники) из творога с молоком сгущеным</t>
  </si>
  <si>
    <t>Суп-пюре гороховый с гренками (сухариками)</t>
  </si>
  <si>
    <t>Суп картофельный с макаронными изделиями с мясными фрикадельками</t>
  </si>
  <si>
    <t>Суп-пюре из картофеля с гренками (сухариками)</t>
  </si>
  <si>
    <t>Каша молочная ассорти (рис, пшено) с маслом сливочным</t>
  </si>
  <si>
    <t>17/4</t>
  </si>
  <si>
    <t>Бананы</t>
  </si>
  <si>
    <t>Тефтели рыбные с рисом в соусе (минтай)</t>
  </si>
  <si>
    <t>19/7</t>
  </si>
  <si>
    <t xml:space="preserve">Биточки (котлеты) из мяса говядины с крупой (геркулес) </t>
  </si>
  <si>
    <t>Мандарины</t>
  </si>
  <si>
    <t>Печень по-строгановски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</si>
  <si>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</si>
  <si>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</si>
  <si>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Рагу из овощей</t>
  </si>
  <si>
    <t>30/10</t>
  </si>
  <si>
    <t>Чай с молоком</t>
  </si>
  <si>
    <t xml:space="preserve">Рассольник с крупой и сметаной (вариант 2) </t>
  </si>
  <si>
    <t>Макаронные изделия отварные  с сыром</t>
  </si>
  <si>
    <t>Суп молочный с лапшой</t>
  </si>
  <si>
    <t xml:space="preserve">Суп картофельный с бобовыми </t>
  </si>
  <si>
    <t>Бедро куриное отварное в соусе (вариант 2)</t>
  </si>
  <si>
    <t>6/7</t>
  </si>
  <si>
    <t xml:space="preserve">Борщ с картофелем </t>
  </si>
  <si>
    <t xml:space="preserve">Макаронные изделия отварные </t>
  </si>
  <si>
    <t>Каша рисовая рассыпчатая</t>
  </si>
  <si>
    <t>43/3</t>
  </si>
  <si>
    <t>Рыба, запеченная в молочном соусе (горбуша)</t>
  </si>
  <si>
    <t>Суп картофельный с крупой и с мясными фрикадельками</t>
  </si>
  <si>
    <t xml:space="preserve">Каша гречневая рассыпчатая </t>
  </si>
  <si>
    <t>39/3</t>
  </si>
  <si>
    <t>24/8</t>
  </si>
  <si>
    <t>Биточки из мяса говядины с морковью</t>
  </si>
  <si>
    <t>46/3</t>
  </si>
  <si>
    <t>Салат из припущенной моркови с растительным маслом</t>
  </si>
  <si>
    <t>Салат из отварного картофеля с зеленым горошком и растительным маслом</t>
  </si>
  <si>
    <t>Салат из отварного картофеля, кукурузы и репчатого лука с растительным маслом</t>
  </si>
  <si>
    <t>42/1</t>
  </si>
  <si>
    <t>Напиток с витаминами Витошка (шиповник и гранат)</t>
  </si>
  <si>
    <t>МАОУ СОШ № 33</t>
  </si>
  <si>
    <t>директор</t>
  </si>
  <si>
    <t>Панина Л. 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</si>
</sst>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"/>
  </numFmts>
  <fonts count="3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0" fontId="23" fillId="0" borderId="0"/>
    <xf numFmtId="0" fontId="23" fillId="0" borderId="0"/>
    <xf numFmtId="164" fontId="30" fillId="0" borderId="0" applyFont="0" applyFill="0" applyBorder="0" applyAlignment="0" applyProtection="0"/>
  </cellStyleXfs>
  <cellXfs count="269">
    <xf numFmtId="0" fontId="0" fillId="0" borderId="0" xfId="0"/>
    <xf numFmtId="0" fontId="16" fillId="0" borderId="0" xfId="0" applyFont="1" applyAlignment="1">
      <alignment horizontal="left"/>
    </xf>
    <xf numFmtId="0" fontId="16" fillId="0" borderId="0" xfId="0" applyFont="1"/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9" xfId="0" applyFont="1" applyBorder="1"/>
    <xf numFmtId="0" fontId="16" fillId="0" borderId="10" xfId="0" applyFont="1" applyBorder="1"/>
    <xf numFmtId="0" fontId="16" fillId="3" borderId="17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0" fontId="19" fillId="0" borderId="0" xfId="0" applyFont="1" applyAlignment="1">
      <alignment horizontal="left" vertical="center"/>
    </xf>
    <xf numFmtId="0" fontId="21" fillId="0" borderId="10" xfId="0" applyFont="1" applyBorder="1" applyAlignment="1">
      <alignment horizontal="center" vertical="center" wrapText="1"/>
    </xf>
    <xf numFmtId="0" fontId="16" fillId="2" borderId="2" xfId="0" applyFont="1" applyFill="1" applyBorder="1" applyProtection="1">
      <protection locked="0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top"/>
    </xf>
    <xf numFmtId="1" fontId="16" fillId="2" borderId="4" xfId="0" applyNumberFormat="1" applyFont="1" applyFill="1" applyBorder="1" applyAlignment="1" applyProtection="1">
      <alignment horizontal="center"/>
      <protection locked="0"/>
    </xf>
    <xf numFmtId="1" fontId="16" fillId="2" borderId="2" xfId="0" applyNumberFormat="1" applyFont="1" applyFill="1" applyBorder="1" applyAlignment="1" applyProtection="1">
      <alignment horizontal="center"/>
      <protection locked="0"/>
    </xf>
    <xf numFmtId="0" fontId="24" fillId="4" borderId="5" xfId="0" applyFont="1" applyFill="1" applyBorder="1" applyAlignment="1">
      <alignment wrapText="1"/>
    </xf>
    <xf numFmtId="1" fontId="24" fillId="4" borderId="5" xfId="0" applyNumberFormat="1" applyFont="1" applyFill="1" applyBorder="1"/>
    <xf numFmtId="0" fontId="24" fillId="4" borderId="2" xfId="0" applyFont="1" applyFill="1" applyBorder="1" applyAlignment="1">
      <alignment wrapText="1"/>
    </xf>
    <xf numFmtId="1" fontId="24" fillId="4" borderId="2" xfId="0" applyNumberFormat="1" applyFont="1" applyFill="1" applyBorder="1" applyAlignment="1">
      <alignment horizontal="right"/>
    </xf>
    <xf numFmtId="1" fontId="24" fillId="4" borderId="2" xfId="0" applyNumberFormat="1" applyFont="1" applyFill="1" applyBorder="1"/>
    <xf numFmtId="0" fontId="15" fillId="4" borderId="2" xfId="0" applyFont="1" applyFill="1" applyBorder="1" applyAlignment="1" applyProtection="1">
      <alignment wrapText="1"/>
      <protection locked="0"/>
    </xf>
    <xf numFmtId="0" fontId="26" fillId="4" borderId="2" xfId="0" applyFont="1" applyFill="1" applyBorder="1" applyAlignment="1" applyProtection="1">
      <alignment vertical="top" wrapText="1"/>
      <protection locked="0"/>
    </xf>
    <xf numFmtId="0" fontId="15" fillId="0" borderId="13" xfId="0" applyFont="1" applyBorder="1"/>
    <xf numFmtId="0" fontId="15" fillId="4" borderId="4" xfId="0" applyFont="1" applyFill="1" applyBorder="1"/>
    <xf numFmtId="0" fontId="15" fillId="0" borderId="6" xfId="0" applyFont="1" applyBorder="1"/>
    <xf numFmtId="0" fontId="15" fillId="4" borderId="2" xfId="0" applyFont="1" applyFill="1" applyBorder="1" applyProtection="1">
      <protection locked="0"/>
    </xf>
    <xf numFmtId="1" fontId="24" fillId="4" borderId="5" xfId="0" applyNumberFormat="1" applyFont="1" applyFill="1" applyBorder="1" applyAlignment="1">
      <alignment horizontal="right"/>
    </xf>
    <xf numFmtId="0" fontId="15" fillId="4" borderId="2" xfId="0" applyFont="1" applyFill="1" applyBorder="1"/>
    <xf numFmtId="1" fontId="15" fillId="4" borderId="2" xfId="0" applyNumberFormat="1" applyFont="1" applyFill="1" applyBorder="1" applyProtection="1">
      <protection locked="0"/>
    </xf>
    <xf numFmtId="1" fontId="15" fillId="4" borderId="20" xfId="0" applyNumberFormat="1" applyFont="1" applyFill="1" applyBorder="1" applyProtection="1">
      <protection locked="0"/>
    </xf>
    <xf numFmtId="0" fontId="26" fillId="4" borderId="4" xfId="0" applyFont="1" applyFill="1" applyBorder="1" applyAlignment="1" applyProtection="1">
      <alignment vertical="top" wrapText="1"/>
      <protection locked="0"/>
    </xf>
    <xf numFmtId="0" fontId="26" fillId="4" borderId="4" xfId="0" applyFont="1" applyFill="1" applyBorder="1" applyAlignment="1" applyProtection="1">
      <alignment horizontal="center" vertical="top" wrapText="1"/>
      <protection locked="0"/>
    </xf>
    <xf numFmtId="1" fontId="26" fillId="4" borderId="4" xfId="0" applyNumberFormat="1" applyFont="1" applyFill="1" applyBorder="1" applyAlignment="1" applyProtection="1">
      <alignment horizontal="center" vertical="top" wrapText="1"/>
      <protection locked="0"/>
    </xf>
    <xf numFmtId="0" fontId="26" fillId="4" borderId="27" xfId="0" applyFont="1" applyFill="1" applyBorder="1" applyAlignment="1" applyProtection="1">
      <alignment horizontal="center" vertical="top" wrapText="1"/>
      <protection locked="0"/>
    </xf>
    <xf numFmtId="0" fontId="26" fillId="4" borderId="2" xfId="0" applyFont="1" applyFill="1" applyBorder="1" applyAlignment="1" applyProtection="1">
      <alignment horizontal="center" vertical="top" wrapText="1"/>
      <protection locked="0"/>
    </xf>
    <xf numFmtId="1" fontId="26" fillId="4" borderId="2" xfId="0" applyNumberFormat="1" applyFont="1" applyFill="1" applyBorder="1" applyAlignment="1" applyProtection="1">
      <alignment horizontal="center" vertical="top" wrapText="1"/>
      <protection locked="0"/>
    </xf>
    <xf numFmtId="0" fontId="26" fillId="4" borderId="26" xfId="0" applyFont="1" applyFill="1" applyBorder="1" applyAlignment="1" applyProtection="1">
      <alignment horizontal="center" vertical="top" wrapText="1"/>
      <protection locked="0"/>
    </xf>
    <xf numFmtId="0" fontId="15" fillId="2" borderId="2" xfId="0" applyFont="1" applyFill="1" applyBorder="1" applyProtection="1">
      <protection locked="0"/>
    </xf>
    <xf numFmtId="0" fontId="26" fillId="2" borderId="2" xfId="0" applyFont="1" applyFill="1" applyBorder="1" applyAlignment="1" applyProtection="1">
      <alignment vertical="top" wrapText="1"/>
      <protection locked="0"/>
    </xf>
    <xf numFmtId="0" fontId="26" fillId="2" borderId="2" xfId="0" applyFont="1" applyFill="1" applyBorder="1" applyAlignment="1" applyProtection="1">
      <alignment horizontal="center" vertical="top" wrapText="1"/>
      <protection locked="0"/>
    </xf>
    <xf numFmtId="1" fontId="26" fillId="2" borderId="2" xfId="0" applyNumberFormat="1" applyFont="1" applyFill="1" applyBorder="1" applyAlignment="1" applyProtection="1">
      <alignment horizontal="center" vertical="top" wrapText="1"/>
      <protection locked="0"/>
    </xf>
    <xf numFmtId="0" fontId="26" fillId="2" borderId="26" xfId="0" applyFont="1" applyFill="1" applyBorder="1" applyAlignment="1" applyProtection="1">
      <alignment horizontal="center" vertical="top" wrapText="1"/>
      <protection locked="0"/>
    </xf>
    <xf numFmtId="0" fontId="15" fillId="0" borderId="4" xfId="0" applyFont="1" applyBorder="1"/>
    <xf numFmtId="0" fontId="27" fillId="0" borderId="2" xfId="0" applyFont="1" applyBorder="1" applyAlignment="1" applyProtection="1">
      <alignment horizontal="right"/>
      <protection locked="0"/>
    </xf>
    <xf numFmtId="0" fontId="26" fillId="0" borderId="2" xfId="0" applyFont="1" applyBorder="1" applyAlignment="1">
      <alignment vertical="top" wrapText="1"/>
    </xf>
    <xf numFmtId="0" fontId="26" fillId="0" borderId="2" xfId="0" applyFont="1" applyBorder="1" applyAlignment="1">
      <alignment horizontal="center" vertical="top" wrapText="1"/>
    </xf>
    <xf numFmtId="1" fontId="26" fillId="0" borderId="2" xfId="0" applyNumberFormat="1" applyFont="1" applyBorder="1" applyAlignment="1">
      <alignment horizontal="center" vertical="top" wrapText="1"/>
    </xf>
    <xf numFmtId="0" fontId="26" fillId="0" borderId="26" xfId="0" applyFont="1" applyBorder="1" applyAlignment="1">
      <alignment horizontal="center" vertical="top" wrapText="1"/>
    </xf>
    <xf numFmtId="0" fontId="15" fillId="0" borderId="5" xfId="0" applyFont="1" applyBorder="1"/>
    <xf numFmtId="0" fontId="26" fillId="3" borderId="3" xfId="0" applyFont="1" applyFill="1" applyBorder="1" applyAlignment="1">
      <alignment vertical="top" wrapText="1"/>
    </xf>
    <xf numFmtId="1" fontId="26" fillId="3" borderId="3" xfId="0" applyNumberFormat="1" applyFont="1" applyFill="1" applyBorder="1" applyAlignment="1">
      <alignment horizontal="center" vertical="top" wrapText="1"/>
    </xf>
    <xf numFmtId="1" fontId="26" fillId="3" borderId="28" xfId="0" applyNumberFormat="1" applyFont="1" applyFill="1" applyBorder="1" applyAlignment="1">
      <alignment horizontal="center" vertical="top" wrapText="1"/>
    </xf>
    <xf numFmtId="1" fontId="26" fillId="4" borderId="20" xfId="0" applyNumberFormat="1" applyFont="1" applyFill="1" applyBorder="1" applyAlignment="1" applyProtection="1">
      <alignment horizontal="center" vertical="top" wrapText="1"/>
      <protection locked="0"/>
    </xf>
    <xf numFmtId="0" fontId="26" fillId="3" borderId="3" xfId="0" applyFont="1" applyFill="1" applyBorder="1" applyAlignment="1">
      <alignment horizontal="center" vertical="top" wrapText="1"/>
    </xf>
    <xf numFmtId="0" fontId="26" fillId="2" borderId="4" xfId="0" applyFont="1" applyFill="1" applyBorder="1" applyAlignment="1" applyProtection="1">
      <alignment vertical="top" wrapText="1"/>
      <protection locked="0"/>
    </xf>
    <xf numFmtId="0" fontId="26" fillId="2" borderId="4" xfId="0" applyFont="1" applyFill="1" applyBorder="1" applyAlignment="1" applyProtection="1">
      <alignment horizontal="center" vertical="top" wrapText="1"/>
      <protection locked="0"/>
    </xf>
    <xf numFmtId="1" fontId="26" fillId="2" borderId="8" xfId="0" applyNumberFormat="1" applyFont="1" applyFill="1" applyBorder="1" applyAlignment="1" applyProtection="1">
      <alignment horizontal="center" vertical="top" wrapText="1"/>
      <protection locked="0"/>
    </xf>
    <xf numFmtId="0" fontId="26" fillId="2" borderId="27" xfId="0" applyFont="1" applyFill="1" applyBorder="1" applyAlignment="1" applyProtection="1">
      <alignment horizontal="center" vertical="top" wrapText="1"/>
      <protection locked="0"/>
    </xf>
    <xf numFmtId="0" fontId="26" fillId="0" borderId="5" xfId="0" applyFont="1" applyBorder="1" applyAlignment="1">
      <alignment vertical="top" wrapText="1"/>
    </xf>
    <xf numFmtId="0" fontId="26" fillId="0" borderId="5" xfId="0" applyFont="1" applyBorder="1" applyAlignment="1">
      <alignment horizontal="center" vertical="top" wrapText="1"/>
    </xf>
    <xf numFmtId="1" fontId="26" fillId="0" borderId="5" xfId="0" applyNumberFormat="1" applyFont="1" applyBorder="1" applyAlignment="1">
      <alignment horizontal="center" vertical="top" wrapText="1"/>
    </xf>
    <xf numFmtId="0" fontId="15" fillId="4" borderId="2" xfId="2" applyFont="1" applyFill="1" applyBorder="1" applyAlignment="1" applyProtection="1">
      <alignment wrapText="1"/>
      <protection locked="0"/>
    </xf>
    <xf numFmtId="1" fontId="24" fillId="4" borderId="30" xfId="0" applyNumberFormat="1" applyFont="1" applyFill="1" applyBorder="1"/>
    <xf numFmtId="2" fontId="26" fillId="0" borderId="26" xfId="0" applyNumberFormat="1" applyFont="1" applyBorder="1" applyAlignment="1">
      <alignment horizontal="center" vertical="top" wrapText="1"/>
    </xf>
    <xf numFmtId="0" fontId="15" fillId="4" borderId="1" xfId="0" applyFont="1" applyFill="1" applyBorder="1"/>
    <xf numFmtId="1" fontId="26" fillId="0" borderId="20" xfId="0" applyNumberFormat="1" applyFont="1" applyBorder="1" applyAlignment="1">
      <alignment horizontal="center" vertical="top" wrapText="1"/>
    </xf>
    <xf numFmtId="1" fontId="26" fillId="2" borderId="20" xfId="0" applyNumberFormat="1" applyFont="1" applyFill="1" applyBorder="1" applyAlignment="1" applyProtection="1">
      <alignment horizontal="center" vertical="top" wrapText="1"/>
      <protection locked="0"/>
    </xf>
    <xf numFmtId="165" fontId="26" fillId="0" borderId="26" xfId="0" applyNumberFormat="1" applyFont="1" applyBorder="1" applyAlignment="1">
      <alignment horizontal="center" vertical="top" wrapText="1"/>
    </xf>
    <xf numFmtId="1" fontId="26" fillId="0" borderId="10" xfId="0" applyNumberFormat="1" applyFont="1" applyBorder="1" applyAlignment="1">
      <alignment horizontal="center"/>
    </xf>
    <xf numFmtId="0" fontId="14" fillId="4" borderId="2" xfId="0" applyFont="1" applyFill="1" applyBorder="1"/>
    <xf numFmtId="0" fontId="13" fillId="4" borderId="4" xfId="0" applyFont="1" applyFill="1" applyBorder="1" applyAlignment="1" applyProtection="1">
      <alignment wrapText="1"/>
      <protection locked="0"/>
    </xf>
    <xf numFmtId="1" fontId="13" fillId="4" borderId="4" xfId="0" applyNumberFormat="1" applyFont="1" applyFill="1" applyBorder="1" applyProtection="1">
      <protection locked="0"/>
    </xf>
    <xf numFmtId="0" fontId="13" fillId="4" borderId="2" xfId="0" applyFont="1" applyFill="1" applyBorder="1" applyAlignment="1" applyProtection="1">
      <alignment wrapText="1"/>
      <protection locked="0"/>
    </xf>
    <xf numFmtId="1" fontId="13" fillId="4" borderId="2" xfId="0" applyNumberFormat="1" applyFont="1" applyFill="1" applyBorder="1" applyProtection="1">
      <protection locked="0"/>
    </xf>
    <xf numFmtId="1" fontId="13" fillId="4" borderId="20" xfId="0" applyNumberFormat="1" applyFont="1" applyFill="1" applyBorder="1" applyProtection="1">
      <protection locked="0"/>
    </xf>
    <xf numFmtId="1" fontId="13" fillId="4" borderId="1" xfId="0" applyNumberFormat="1" applyFont="1" applyFill="1" applyBorder="1" applyProtection="1">
      <protection locked="0"/>
    </xf>
    <xf numFmtId="1" fontId="13" fillId="4" borderId="5" xfId="0" applyNumberFormat="1" applyFont="1" applyFill="1" applyBorder="1" applyProtection="1">
      <protection locked="0"/>
    </xf>
    <xf numFmtId="0" fontId="13" fillId="4" borderId="1" xfId="0" applyFont="1" applyFill="1" applyBorder="1" applyAlignment="1" applyProtection="1">
      <alignment wrapText="1"/>
      <protection locked="0"/>
    </xf>
    <xf numFmtId="0" fontId="13" fillId="4" borderId="5" xfId="0" applyFont="1" applyFill="1" applyBorder="1" applyAlignment="1" applyProtection="1">
      <alignment wrapText="1"/>
      <protection locked="0"/>
    </xf>
    <xf numFmtId="1" fontId="31" fillId="4" borderId="5" xfId="0" applyNumberFormat="1" applyFont="1" applyFill="1" applyBorder="1"/>
    <xf numFmtId="1" fontId="13" fillId="4" borderId="2" xfId="1" applyNumberFormat="1" applyFont="1" applyFill="1" applyBorder="1" applyProtection="1">
      <protection locked="0"/>
    </xf>
    <xf numFmtId="0" fontId="15" fillId="4" borderId="4" xfId="0" applyFont="1" applyFill="1" applyBorder="1" applyProtection="1">
      <protection locked="0"/>
    </xf>
    <xf numFmtId="0" fontId="13" fillId="4" borderId="5" xfId="0" applyFont="1" applyFill="1" applyBorder="1"/>
    <xf numFmtId="0" fontId="13" fillId="4" borderId="2" xfId="0" applyFont="1" applyFill="1" applyBorder="1"/>
    <xf numFmtId="0" fontId="23" fillId="4" borderId="2" xfId="2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23" fillId="4" borderId="2" xfId="2" applyNumberFormat="1" applyFill="1" applyBorder="1" applyProtection="1">
      <protection locked="0"/>
    </xf>
    <xf numFmtId="0" fontId="0" fillId="4" borderId="2" xfId="0" applyFill="1" applyBorder="1"/>
    <xf numFmtId="1" fontId="0" fillId="4" borderId="2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24" fillId="4" borderId="6" xfId="0" applyNumberFormat="1" applyFont="1" applyFill="1" applyBorder="1"/>
    <xf numFmtId="1" fontId="0" fillId="4" borderId="2" xfId="0" applyNumberFormat="1" applyFont="1" applyFill="1" applyBorder="1" applyProtection="1">
      <protection locked="0"/>
    </xf>
    <xf numFmtId="1" fontId="31" fillId="4" borderId="30" xfId="0" applyNumberFormat="1" applyFont="1" applyFill="1" applyBorder="1"/>
    <xf numFmtId="1" fontId="24" fillId="4" borderId="20" xfId="0" applyNumberFormat="1" applyFont="1" applyFill="1" applyBorder="1"/>
    <xf numFmtId="0" fontId="0" fillId="4" borderId="4" xfId="0" applyFill="1" applyBorder="1" applyAlignment="1" applyProtection="1">
      <alignment wrapText="1"/>
      <protection locked="0"/>
    </xf>
    <xf numFmtId="1" fontId="31" fillId="4" borderId="2" xfId="0" applyNumberFormat="1" applyFont="1" applyFill="1" applyBorder="1"/>
    <xf numFmtId="1" fontId="0" fillId="4" borderId="4" xfId="0" applyNumberFormat="1" applyFill="1" applyBorder="1" applyProtection="1">
      <protection locked="0"/>
    </xf>
    <xf numFmtId="0" fontId="12" fillId="4" borderId="2" xfId="0" applyFont="1" applyFill="1" applyBorder="1"/>
    <xf numFmtId="0" fontId="21" fillId="0" borderId="32" xfId="0" applyFont="1" applyBorder="1" applyAlignment="1">
      <alignment horizontal="center" vertical="center" wrapText="1"/>
    </xf>
    <xf numFmtId="1" fontId="26" fillId="0" borderId="22" xfId="0" applyNumberFormat="1" applyFont="1" applyBorder="1" applyAlignment="1">
      <alignment horizontal="center" vertical="top" wrapText="1"/>
    </xf>
    <xf numFmtId="1" fontId="26" fillId="0" borderId="32" xfId="0" applyNumberFormat="1" applyFont="1" applyBorder="1" applyAlignment="1">
      <alignment horizontal="center"/>
    </xf>
    <xf numFmtId="0" fontId="21" fillId="0" borderId="31" xfId="0" applyFont="1" applyBorder="1" applyAlignment="1">
      <alignment horizontal="center" vertical="center" wrapText="1"/>
    </xf>
    <xf numFmtId="2" fontId="26" fillId="0" borderId="31" xfId="0" applyNumberFormat="1" applyFont="1" applyBorder="1" applyAlignment="1">
      <alignment horizontal="center"/>
    </xf>
    <xf numFmtId="1" fontId="13" fillId="4" borderId="2" xfId="2" applyNumberFormat="1" applyFont="1" applyFill="1" applyBorder="1" applyProtection="1">
      <protection locked="0"/>
    </xf>
    <xf numFmtId="1" fontId="23" fillId="4" borderId="4" xfId="2" applyNumberFormat="1" applyFill="1" applyBorder="1" applyProtection="1">
      <protection locked="0"/>
    </xf>
    <xf numFmtId="0" fontId="10" fillId="4" borderId="2" xfId="0" applyFont="1" applyFill="1" applyBorder="1"/>
    <xf numFmtId="0" fontId="10" fillId="4" borderId="5" xfId="0" applyFont="1" applyFill="1" applyBorder="1" applyAlignment="1" applyProtection="1">
      <protection locked="0"/>
    </xf>
    <xf numFmtId="0" fontId="10" fillId="4" borderId="5" xfId="0" applyFont="1" applyFill="1" applyBorder="1" applyAlignment="1" applyProtection="1">
      <alignment wrapText="1"/>
      <protection locked="0"/>
    </xf>
    <xf numFmtId="0" fontId="10" fillId="4" borderId="2" xfId="0" applyFont="1" applyFill="1" applyBorder="1" applyAlignment="1" applyProtection="1">
      <alignment wrapText="1"/>
      <protection locked="0"/>
    </xf>
    <xf numFmtId="1" fontId="10" fillId="4" borderId="20" xfId="0" applyNumberFormat="1" applyFont="1" applyFill="1" applyBorder="1" applyProtection="1">
      <protection locked="0"/>
    </xf>
    <xf numFmtId="0" fontId="16" fillId="0" borderId="0" xfId="0" applyFont="1" applyAlignment="1">
      <alignment horizontal="center"/>
    </xf>
    <xf numFmtId="1" fontId="24" fillId="4" borderId="5" xfId="0" applyNumberFormat="1" applyFont="1" applyFill="1" applyBorder="1" applyAlignment="1">
      <alignment horizontal="center"/>
    </xf>
    <xf numFmtId="1" fontId="24" fillId="4" borderId="2" xfId="0" applyNumberFormat="1" applyFont="1" applyFill="1" applyBorder="1" applyAlignment="1">
      <alignment horizontal="center"/>
    </xf>
    <xf numFmtId="1" fontId="15" fillId="4" borderId="2" xfId="0" applyNumberFormat="1" applyFont="1" applyFill="1" applyBorder="1" applyAlignment="1" applyProtection="1">
      <alignment horizontal="center"/>
      <protection locked="0"/>
    </xf>
    <xf numFmtId="1" fontId="13" fillId="4" borderId="4" xfId="0" applyNumberFormat="1" applyFont="1" applyFill="1" applyBorder="1" applyAlignment="1" applyProtection="1">
      <alignment horizontal="center"/>
      <protection locked="0"/>
    </xf>
    <xf numFmtId="1" fontId="13" fillId="4" borderId="2" xfId="0" applyNumberFormat="1" applyFont="1" applyFill="1" applyBorder="1" applyAlignment="1" applyProtection="1">
      <alignment horizontal="center"/>
      <protection locked="0"/>
    </xf>
    <xf numFmtId="1" fontId="13" fillId="4" borderId="5" xfId="0" applyNumberFormat="1" applyFont="1" applyFill="1" applyBorder="1" applyAlignment="1" applyProtection="1">
      <alignment horizontal="center"/>
      <protection locked="0"/>
    </xf>
    <xf numFmtId="1" fontId="13" fillId="4" borderId="22" xfId="0" applyNumberFormat="1" applyFont="1" applyFill="1" applyBorder="1" applyAlignment="1" applyProtection="1">
      <alignment horizontal="center"/>
      <protection locked="0"/>
    </xf>
    <xf numFmtId="1" fontId="13" fillId="4" borderId="1" xfId="0" applyNumberFormat="1" applyFont="1" applyFill="1" applyBorder="1" applyAlignment="1" applyProtection="1">
      <alignment horizontal="center"/>
      <protection locked="0"/>
    </xf>
    <xf numFmtId="0" fontId="13" fillId="4" borderId="2" xfId="0" applyNumberFormat="1" applyFont="1" applyFill="1" applyBorder="1" applyAlignment="1" applyProtection="1">
      <alignment horizontal="center"/>
      <protection locked="0"/>
    </xf>
    <xf numFmtId="0" fontId="13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4" borderId="21" xfId="0" applyNumberFormat="1" applyFont="1" applyFill="1" applyBorder="1" applyAlignment="1" applyProtection="1">
      <alignment horizontal="center"/>
      <protection locked="0"/>
    </xf>
    <xf numFmtId="0" fontId="13" fillId="4" borderId="22" xfId="0" applyNumberFormat="1" applyFont="1" applyFill="1" applyBorder="1" applyAlignment="1" applyProtection="1">
      <alignment horizontal="center"/>
      <protection locked="0"/>
    </xf>
    <xf numFmtId="0" fontId="13" fillId="4" borderId="5" xfId="0" applyNumberFormat="1" applyFont="1" applyFill="1" applyBorder="1" applyAlignment="1" applyProtection="1">
      <alignment horizontal="center"/>
      <protection locked="0"/>
    </xf>
    <xf numFmtId="1" fontId="13" fillId="4" borderId="22" xfId="0" applyNumberFormat="1" applyFont="1" applyFill="1" applyBorder="1" applyAlignment="1" applyProtection="1">
      <alignment horizontal="center" vertical="center"/>
      <protection locked="0"/>
    </xf>
    <xf numFmtId="0" fontId="15" fillId="4" borderId="2" xfId="2" applyNumberFormat="1" applyFont="1" applyFill="1" applyBorder="1" applyAlignment="1" applyProtection="1">
      <alignment horizontal="center"/>
      <protection locked="0"/>
    </xf>
    <xf numFmtId="0" fontId="0" fillId="4" borderId="22" xfId="0" applyNumberFormat="1" applyFill="1" applyBorder="1" applyAlignment="1" applyProtection="1">
      <alignment horizontal="center" vertical="center"/>
      <protection locked="0"/>
    </xf>
    <xf numFmtId="0" fontId="13" fillId="4" borderId="22" xfId="0" applyNumberFormat="1" applyFont="1" applyFill="1" applyBorder="1" applyAlignment="1" applyProtection="1">
      <alignment horizontal="center" vertical="center"/>
      <protection locked="0"/>
    </xf>
    <xf numFmtId="1" fontId="0" fillId="4" borderId="21" xfId="0" applyNumberFormat="1" applyFill="1" applyBorder="1" applyAlignment="1" applyProtection="1">
      <alignment horizontal="center"/>
      <protection locked="0"/>
    </xf>
    <xf numFmtId="1" fontId="0" fillId="4" borderId="22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24" xfId="0" applyNumberFormat="1" applyFill="1" applyBorder="1" applyAlignment="1" applyProtection="1">
      <alignment horizontal="center"/>
      <protection locked="0"/>
    </xf>
    <xf numFmtId="1" fontId="0" fillId="4" borderId="23" xfId="0" applyNumberFormat="1" applyFill="1" applyBorder="1" applyAlignment="1" applyProtection="1">
      <alignment horizontal="center"/>
      <protection locked="0"/>
    </xf>
    <xf numFmtId="2" fontId="24" fillId="4" borderId="29" xfId="0" applyNumberFormat="1" applyFont="1" applyFill="1" applyBorder="1" applyAlignment="1">
      <alignment horizontal="center"/>
    </xf>
    <xf numFmtId="2" fontId="24" fillId="4" borderId="26" xfId="0" applyNumberFormat="1" applyFont="1" applyFill="1" applyBorder="1" applyAlignment="1">
      <alignment horizontal="center"/>
    </xf>
    <xf numFmtId="2" fontId="13" fillId="4" borderId="27" xfId="0" applyNumberFormat="1" applyFont="1" applyFill="1" applyBorder="1" applyAlignment="1" applyProtection="1">
      <alignment horizontal="center"/>
      <protection locked="0"/>
    </xf>
    <xf numFmtId="0" fontId="13" fillId="4" borderId="26" xfId="0" applyFont="1" applyFill="1" applyBorder="1" applyAlignment="1" applyProtection="1">
      <alignment horizontal="center" vertical="top" wrapText="1"/>
      <protection locked="0"/>
    </xf>
    <xf numFmtId="2" fontId="13" fillId="4" borderId="26" xfId="0" applyNumberFormat="1" applyFont="1" applyFill="1" applyBorder="1" applyAlignment="1" applyProtection="1">
      <alignment horizontal="center"/>
      <protection locked="0"/>
    </xf>
    <xf numFmtId="2" fontId="11" fillId="4" borderId="27" xfId="0" applyNumberFormat="1" applyFont="1" applyFill="1" applyBorder="1" applyAlignment="1" applyProtection="1">
      <alignment horizontal="center"/>
      <protection locked="0"/>
    </xf>
    <xf numFmtId="2" fontId="15" fillId="4" borderId="25" xfId="0" applyNumberFormat="1" applyFont="1" applyFill="1" applyBorder="1" applyAlignment="1" applyProtection="1">
      <alignment horizontal="center"/>
      <protection locked="0"/>
    </xf>
    <xf numFmtId="2" fontId="15" fillId="4" borderId="26" xfId="0" applyNumberFormat="1" applyFont="1" applyFill="1" applyBorder="1" applyAlignment="1" applyProtection="1">
      <alignment horizontal="center"/>
      <protection locked="0"/>
    </xf>
    <xf numFmtId="2" fontId="24" fillId="4" borderId="33" xfId="0" applyNumberFormat="1" applyFont="1" applyFill="1" applyBorder="1" applyAlignment="1">
      <alignment horizontal="center"/>
    </xf>
    <xf numFmtId="2" fontId="13" fillId="4" borderId="29" xfId="0" applyNumberFormat="1" applyFont="1" applyFill="1" applyBorder="1" applyAlignment="1" applyProtection="1">
      <alignment horizontal="center"/>
      <protection locked="0"/>
    </xf>
    <xf numFmtId="2" fontId="11" fillId="4" borderId="25" xfId="0" applyNumberFormat="1" applyFont="1" applyFill="1" applyBorder="1" applyAlignment="1" applyProtection="1">
      <alignment horizontal="center"/>
      <protection locked="0"/>
    </xf>
    <xf numFmtId="0" fontId="24" fillId="4" borderId="29" xfId="3" applyNumberFormat="1" applyFont="1" applyFill="1" applyBorder="1" applyAlignment="1">
      <alignment horizontal="center"/>
    </xf>
    <xf numFmtId="0" fontId="24" fillId="4" borderId="26" xfId="3" applyNumberFormat="1" applyFont="1" applyFill="1" applyBorder="1" applyAlignment="1">
      <alignment horizontal="center"/>
    </xf>
    <xf numFmtId="2" fontId="23" fillId="4" borderId="27" xfId="2" applyNumberFormat="1" applyFill="1" applyBorder="1" applyAlignment="1" applyProtection="1">
      <alignment horizontal="center"/>
      <protection locked="0"/>
    </xf>
    <xf numFmtId="2" fontId="23" fillId="4" borderId="26" xfId="2" applyNumberFormat="1" applyFill="1" applyBorder="1" applyAlignment="1" applyProtection="1">
      <alignment horizontal="center"/>
      <protection locked="0"/>
    </xf>
    <xf numFmtId="2" fontId="0" fillId="4" borderId="26" xfId="0" applyNumberFormat="1" applyFill="1" applyBorder="1" applyAlignment="1" applyProtection="1">
      <alignment horizontal="center"/>
      <protection locked="0"/>
    </xf>
    <xf numFmtId="2" fontId="0" fillId="4" borderId="27" xfId="0" applyNumberForma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center"/>
    </xf>
    <xf numFmtId="0" fontId="24" fillId="4" borderId="24" xfId="0" applyFont="1" applyFill="1" applyBorder="1" applyAlignment="1">
      <alignment horizontal="center"/>
    </xf>
    <xf numFmtId="0" fontId="24" fillId="4" borderId="22" xfId="0" applyFont="1" applyFill="1" applyBorder="1" applyAlignment="1">
      <alignment horizontal="center"/>
    </xf>
    <xf numFmtId="0" fontId="26" fillId="4" borderId="23" xfId="0" applyFont="1" applyFill="1" applyBorder="1" applyAlignment="1" applyProtection="1">
      <alignment horizontal="center" vertical="top" wrapText="1"/>
      <protection locked="0"/>
    </xf>
    <xf numFmtId="0" fontId="26" fillId="4" borderId="22" xfId="0" applyFont="1" applyFill="1" applyBorder="1" applyAlignment="1" applyProtection="1">
      <alignment horizontal="center" vertical="top" wrapText="1"/>
      <protection locked="0"/>
    </xf>
    <xf numFmtId="0" fontId="26" fillId="2" borderId="22" xfId="0" applyFont="1" applyFill="1" applyBorder="1" applyAlignment="1" applyProtection="1">
      <alignment horizontal="center" vertical="top" wrapText="1"/>
      <protection locked="0"/>
    </xf>
    <xf numFmtId="0" fontId="26" fillId="0" borderId="22" xfId="0" applyFont="1" applyBorder="1" applyAlignment="1">
      <alignment horizontal="center" vertical="top" wrapText="1"/>
    </xf>
    <xf numFmtId="1" fontId="26" fillId="3" borderId="18" xfId="0" applyNumberFormat="1" applyFont="1" applyFill="1" applyBorder="1" applyAlignment="1">
      <alignment horizontal="center" vertical="top" wrapText="1"/>
    </xf>
    <xf numFmtId="49" fontId="13" fillId="4" borderId="22" xfId="0" applyNumberFormat="1" applyFont="1" applyFill="1" applyBorder="1" applyAlignment="1" applyProtection="1">
      <alignment horizontal="center"/>
      <protection locked="0"/>
    </xf>
    <xf numFmtId="49" fontId="10" fillId="4" borderId="22" xfId="0" applyNumberFormat="1" applyFont="1" applyFill="1" applyBorder="1" applyAlignment="1" applyProtection="1">
      <alignment horizontal="center"/>
      <protection locked="0"/>
    </xf>
    <xf numFmtId="49" fontId="13" fillId="4" borderId="21" xfId="0" applyNumberFormat="1" applyFont="1" applyFill="1" applyBorder="1" applyAlignment="1" applyProtection="1">
      <alignment horizontal="center"/>
      <protection locked="0"/>
    </xf>
    <xf numFmtId="0" fontId="13" fillId="4" borderId="22" xfId="0" applyFont="1" applyFill="1" applyBorder="1" applyAlignment="1" applyProtection="1">
      <alignment horizontal="center"/>
      <protection locked="0"/>
    </xf>
    <xf numFmtId="0" fontId="13" fillId="4" borderId="24" xfId="0" applyFont="1" applyFill="1" applyBorder="1" applyAlignment="1" applyProtection="1">
      <alignment horizontal="center"/>
      <protection locked="0"/>
    </xf>
    <xf numFmtId="0" fontId="15" fillId="4" borderId="22" xfId="0" applyFont="1" applyFill="1" applyBorder="1" applyAlignment="1" applyProtection="1">
      <alignment horizontal="center"/>
      <protection locked="0"/>
    </xf>
    <xf numFmtId="0" fontId="26" fillId="2" borderId="23" xfId="0" applyFont="1" applyFill="1" applyBorder="1" applyAlignment="1" applyProtection="1">
      <alignment horizontal="center" vertical="top" wrapText="1"/>
      <protection locked="0"/>
    </xf>
    <xf numFmtId="49" fontId="15" fillId="4" borderId="21" xfId="0" applyNumberFormat="1" applyFont="1" applyFill="1" applyBorder="1" applyAlignment="1" applyProtection="1">
      <alignment horizontal="center"/>
      <protection locked="0"/>
    </xf>
    <xf numFmtId="49" fontId="15" fillId="4" borderId="22" xfId="0" applyNumberFormat="1" applyFont="1" applyFill="1" applyBorder="1" applyAlignment="1" applyProtection="1">
      <alignment horizontal="center"/>
      <protection locked="0"/>
    </xf>
    <xf numFmtId="0" fontId="13" fillId="4" borderId="23" xfId="0" applyFont="1" applyFill="1" applyBorder="1" applyAlignment="1" applyProtection="1">
      <alignment horizontal="center"/>
      <protection locked="0"/>
    </xf>
    <xf numFmtId="49" fontId="13" fillId="4" borderId="22" xfId="0" applyNumberFormat="1" applyFont="1" applyFill="1" applyBorder="1" applyAlignment="1" applyProtection="1">
      <alignment horizontal="center" wrapText="1"/>
      <protection locked="0"/>
    </xf>
    <xf numFmtId="0" fontId="13" fillId="4" borderId="21" xfId="0" applyFont="1" applyFill="1" applyBorder="1" applyAlignment="1" applyProtection="1">
      <alignment horizontal="center"/>
      <protection locked="0"/>
    </xf>
    <xf numFmtId="0" fontId="13" fillId="4" borderId="22" xfId="0" applyFont="1" applyFill="1" applyBorder="1" applyAlignment="1" applyProtection="1">
      <alignment horizontal="center" wrapText="1"/>
      <protection locked="0"/>
    </xf>
    <xf numFmtId="0" fontId="26" fillId="0" borderId="24" xfId="0" applyFont="1" applyBorder="1" applyAlignment="1">
      <alignment horizontal="center" vertical="top" wrapText="1"/>
    </xf>
    <xf numFmtId="49" fontId="13" fillId="4" borderId="24" xfId="0" applyNumberFormat="1" applyFont="1" applyFill="1" applyBorder="1" applyAlignment="1" applyProtection="1">
      <alignment horizontal="center"/>
      <protection locked="0"/>
    </xf>
    <xf numFmtId="0" fontId="13" fillId="4" borderId="22" xfId="2" quotePrefix="1" applyFont="1" applyFill="1" applyBorder="1" applyAlignment="1" applyProtection="1">
      <alignment horizontal="center"/>
      <protection locked="0"/>
    </xf>
    <xf numFmtId="0" fontId="23" fillId="4" borderId="22" xfId="2" quotePrefix="1" applyFill="1" applyBorder="1" applyAlignment="1" applyProtection="1">
      <alignment horizontal="center"/>
      <protection locked="0"/>
    </xf>
    <xf numFmtId="0" fontId="0" fillId="4" borderId="22" xfId="2" applyFont="1" applyFill="1" applyBorder="1" applyAlignment="1" applyProtection="1">
      <alignment horizontal="center"/>
      <protection locked="0"/>
    </xf>
    <xf numFmtId="165" fontId="0" fillId="4" borderId="22" xfId="0" applyNumberFormat="1" applyFill="1" applyBorder="1" applyAlignment="1" applyProtection="1">
      <alignment horizontal="center"/>
      <protection locked="0"/>
    </xf>
    <xf numFmtId="49" fontId="0" fillId="4" borderId="22" xfId="0" applyNumberFormat="1" applyFill="1" applyBorder="1" applyAlignment="1" applyProtection="1">
      <alignment horizontal="center"/>
      <protection locked="0"/>
    </xf>
    <xf numFmtId="49" fontId="0" fillId="4" borderId="22" xfId="0" applyNumberFormat="1" applyFill="1" applyBorder="1" applyAlignment="1" applyProtection="1">
      <alignment horizontal="center" wrapText="1"/>
      <protection locked="0"/>
    </xf>
    <xf numFmtId="0" fontId="0" fillId="4" borderId="24" xfId="0" applyFill="1" applyBorder="1" applyAlignment="1" applyProtection="1">
      <alignment horizontal="center"/>
      <protection locked="0"/>
    </xf>
    <xf numFmtId="165" fontId="26" fillId="0" borderId="22" xfId="0" applyNumberFormat="1" applyFont="1" applyBorder="1" applyAlignment="1">
      <alignment horizontal="center" vertical="top" wrapText="1"/>
    </xf>
    <xf numFmtId="0" fontId="29" fillId="4" borderId="24" xfId="0" applyFont="1" applyFill="1" applyBorder="1" applyAlignment="1">
      <alignment horizontal="center"/>
    </xf>
    <xf numFmtId="0" fontId="9" fillId="2" borderId="26" xfId="0" applyFont="1" applyFill="1" applyBorder="1" applyAlignment="1" applyProtection="1">
      <alignment horizontal="center" wrapText="1"/>
      <protection locked="0"/>
    </xf>
    <xf numFmtId="0" fontId="24" fillId="4" borderId="4" xfId="0" applyFont="1" applyFill="1" applyBorder="1" applyAlignment="1">
      <alignment wrapText="1"/>
    </xf>
    <xf numFmtId="1" fontId="24" fillId="4" borderId="4" xfId="0" applyNumberFormat="1" applyFont="1" applyFill="1" applyBorder="1"/>
    <xf numFmtId="0" fontId="24" fillId="4" borderId="23" xfId="0" applyFont="1" applyFill="1" applyBorder="1" applyAlignment="1">
      <alignment horizontal="center"/>
    </xf>
    <xf numFmtId="1" fontId="8" fillId="4" borderId="4" xfId="0" applyNumberFormat="1" applyFont="1" applyFill="1" applyBorder="1" applyProtection="1">
      <protection locked="0"/>
    </xf>
    <xf numFmtId="0" fontId="8" fillId="4" borderId="22" xfId="0" applyFont="1" applyFill="1" applyBorder="1" applyAlignment="1" applyProtection="1">
      <alignment horizontal="right"/>
      <protection locked="0"/>
    </xf>
    <xf numFmtId="0" fontId="8" fillId="4" borderId="2" xfId="0" applyFont="1" applyFill="1" applyBorder="1"/>
    <xf numFmtId="0" fontId="8" fillId="4" borderId="4" xfId="0" applyFont="1" applyFill="1" applyBorder="1" applyAlignment="1" applyProtection="1">
      <alignment wrapText="1"/>
      <protection locked="0"/>
    </xf>
    <xf numFmtId="1" fontId="31" fillId="4" borderId="5" xfId="0" applyNumberFormat="1" applyFont="1" applyFill="1" applyBorder="1" applyAlignment="1">
      <alignment horizontal="center"/>
    </xf>
    <xf numFmtId="1" fontId="8" fillId="4" borderId="2" xfId="0" applyNumberFormat="1" applyFont="1" applyFill="1" applyBorder="1" applyProtection="1">
      <protection locked="0"/>
    </xf>
    <xf numFmtId="0" fontId="31" fillId="4" borderId="34" xfId="0" applyFont="1" applyFill="1" applyBorder="1" applyAlignment="1">
      <alignment horizontal="center"/>
    </xf>
    <xf numFmtId="0" fontId="7" fillId="4" borderId="2" xfId="0" applyFont="1" applyFill="1" applyBorder="1"/>
    <xf numFmtId="0" fontId="7" fillId="4" borderId="22" xfId="0" applyFont="1" applyFill="1" applyBorder="1" applyAlignment="1" applyProtection="1">
      <alignment horizontal="center"/>
      <protection locked="0"/>
    </xf>
    <xf numFmtId="1" fontId="10" fillId="4" borderId="2" xfId="0" applyNumberFormat="1" applyFont="1" applyFill="1" applyBorder="1" applyProtection="1">
      <protection locked="0"/>
    </xf>
    <xf numFmtId="0" fontId="6" fillId="0" borderId="6" xfId="0" applyFont="1" applyBorder="1"/>
    <xf numFmtId="0" fontId="6" fillId="4" borderId="2" xfId="0" applyFont="1" applyFill="1" applyBorder="1"/>
    <xf numFmtId="1" fontId="6" fillId="4" borderId="22" xfId="0" applyNumberFormat="1" applyFont="1" applyFill="1" applyBorder="1" applyAlignment="1" applyProtection="1">
      <alignment horizontal="center"/>
      <protection locked="0"/>
    </xf>
    <xf numFmtId="0" fontId="6" fillId="4" borderId="22" xfId="0" applyFont="1" applyFill="1" applyBorder="1" applyAlignment="1" applyProtection="1">
      <alignment horizontal="center"/>
      <protection locked="0"/>
    </xf>
    <xf numFmtId="1" fontId="6" fillId="4" borderId="2" xfId="0" applyNumberFormat="1" applyFont="1" applyFill="1" applyBorder="1" applyProtection="1">
      <protection locked="0"/>
    </xf>
    <xf numFmtId="1" fontId="6" fillId="4" borderId="2" xfId="0" applyNumberFormat="1" applyFont="1" applyFill="1" applyBorder="1" applyAlignment="1" applyProtection="1">
      <alignment horizontal="center"/>
      <protection locked="0"/>
    </xf>
    <xf numFmtId="49" fontId="6" fillId="4" borderId="22" xfId="0" applyNumberFormat="1" applyFon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right"/>
      <protection locked="0"/>
    </xf>
    <xf numFmtId="1" fontId="6" fillId="4" borderId="2" xfId="0" applyNumberFormat="1" applyFont="1" applyFill="1" applyBorder="1" applyAlignment="1" applyProtection="1">
      <alignment horizontal="right"/>
      <protection locked="0"/>
    </xf>
    <xf numFmtId="1" fontId="0" fillId="4" borderId="2" xfId="0" applyNumberFormat="1" applyFont="1" applyFill="1" applyBorder="1" applyAlignment="1" applyProtection="1">
      <alignment horizontal="right"/>
      <protection locked="0"/>
    </xf>
    <xf numFmtId="0" fontId="6" fillId="4" borderId="2" xfId="0" applyFont="1" applyFill="1" applyBorder="1" applyAlignment="1" applyProtection="1">
      <alignment wrapText="1"/>
      <protection locked="0"/>
    </xf>
    <xf numFmtId="0" fontId="6" fillId="4" borderId="4" xfId="0" applyFont="1" applyFill="1" applyBorder="1"/>
    <xf numFmtId="0" fontId="5" fillId="4" borderId="2" xfId="0" applyFont="1" applyFill="1" applyBorder="1"/>
    <xf numFmtId="0" fontId="4" fillId="4" borderId="2" xfId="0" applyFont="1" applyFill="1" applyBorder="1" applyProtection="1">
      <protection locked="0"/>
    </xf>
    <xf numFmtId="0" fontId="4" fillId="4" borderId="2" xfId="0" applyFont="1" applyFill="1" applyBorder="1" applyAlignment="1" applyProtection="1">
      <alignment wrapText="1"/>
      <protection locked="0"/>
    </xf>
    <xf numFmtId="1" fontId="4" fillId="4" borderId="5" xfId="0" applyNumberFormat="1" applyFont="1" applyFill="1" applyBorder="1" applyProtection="1">
      <protection locked="0"/>
    </xf>
    <xf numFmtId="49" fontId="4" fillId="4" borderId="22" xfId="0" applyNumberFormat="1" applyFont="1" applyFill="1" applyBorder="1" applyAlignment="1" applyProtection="1">
      <alignment horizontal="center"/>
      <protection locked="0"/>
    </xf>
    <xf numFmtId="1" fontId="26" fillId="2" borderId="20" xfId="0" applyNumberFormat="1" applyFont="1" applyFill="1" applyBorder="1" applyAlignment="1" applyProtection="1">
      <alignment horizontal="right" vertical="top" wrapText="1"/>
      <protection locked="0"/>
    </xf>
    <xf numFmtId="1" fontId="4" fillId="4" borderId="2" xfId="0" applyNumberFormat="1" applyFont="1" applyFill="1" applyBorder="1" applyProtection="1">
      <protection locked="0"/>
    </xf>
    <xf numFmtId="0" fontId="4" fillId="0" borderId="6" xfId="0" applyFont="1" applyBorder="1"/>
    <xf numFmtId="0" fontId="4" fillId="4" borderId="2" xfId="0" applyFont="1" applyFill="1" applyBorder="1"/>
    <xf numFmtId="0" fontId="4" fillId="4" borderId="22" xfId="0" applyFont="1" applyFill="1" applyBorder="1" applyAlignment="1" applyProtection="1">
      <alignment horizontal="center"/>
      <protection locked="0"/>
    </xf>
    <xf numFmtId="2" fontId="4" fillId="4" borderId="29" xfId="0" applyNumberFormat="1" applyFont="1" applyFill="1" applyBorder="1" applyAlignment="1" applyProtection="1">
      <alignment horizontal="center"/>
      <protection locked="0"/>
    </xf>
    <xf numFmtId="1" fontId="24" fillId="4" borderId="4" xfId="0" applyNumberFormat="1" applyFont="1" applyFill="1" applyBorder="1" applyAlignment="1">
      <alignment horizontal="center"/>
    </xf>
    <xf numFmtId="1" fontId="4" fillId="4" borderId="4" xfId="0" applyNumberFormat="1" applyFont="1" applyFill="1" applyBorder="1" applyAlignment="1" applyProtection="1">
      <alignment horizontal="right" wrapText="1"/>
      <protection locked="0"/>
    </xf>
    <xf numFmtId="0" fontId="4" fillId="2" borderId="27" xfId="0" applyFont="1" applyFill="1" applyBorder="1" applyAlignment="1" applyProtection="1">
      <alignment horizontal="center" wrapText="1"/>
      <protection locked="0"/>
    </xf>
    <xf numFmtId="0" fontId="3" fillId="4" borderId="2" xfId="0" applyFont="1" applyFill="1" applyBorder="1"/>
    <xf numFmtId="0" fontId="2" fillId="4" borderId="4" xfId="0" applyFont="1" applyFill="1" applyBorder="1"/>
    <xf numFmtId="0" fontId="2" fillId="4" borderId="4" xfId="0" applyFont="1" applyFill="1" applyBorder="1" applyAlignment="1" applyProtection="1">
      <alignment wrapText="1"/>
      <protection locked="0"/>
    </xf>
    <xf numFmtId="1" fontId="2" fillId="4" borderId="4" xfId="0" applyNumberFormat="1" applyFont="1" applyFill="1" applyBorder="1" applyAlignment="1" applyProtection="1">
      <alignment horizontal="center"/>
      <protection locked="0"/>
    </xf>
    <xf numFmtId="1" fontId="2" fillId="4" borderId="4" xfId="0" applyNumberFormat="1" applyFont="1" applyFill="1" applyBorder="1" applyProtection="1">
      <protection locked="0"/>
    </xf>
    <xf numFmtId="1" fontId="2" fillId="4" borderId="2" xfId="0" applyNumberFormat="1" applyFont="1" applyFill="1" applyBorder="1" applyProtection="1">
      <protection locked="0"/>
    </xf>
    <xf numFmtId="49" fontId="2" fillId="4" borderId="23" xfId="0" applyNumberFormat="1" applyFont="1" applyFill="1" applyBorder="1" applyAlignment="1" applyProtection="1">
      <alignment horizontal="center"/>
      <protection locked="0"/>
    </xf>
    <xf numFmtId="0" fontId="2" fillId="2" borderId="26" xfId="0" applyFont="1" applyFill="1" applyBorder="1" applyAlignment="1" applyProtection="1">
      <alignment horizontal="center" wrapText="1"/>
      <protection locked="0"/>
    </xf>
    <xf numFmtId="0" fontId="2" fillId="4" borderId="2" xfId="0" applyFont="1" applyFill="1" applyBorder="1"/>
    <xf numFmtId="0" fontId="2" fillId="4" borderId="2" xfId="0" applyFont="1" applyFill="1" applyBorder="1" applyAlignment="1" applyProtection="1">
      <alignment wrapText="1"/>
      <protection locked="0"/>
    </xf>
    <xf numFmtId="1" fontId="2" fillId="4" borderId="2" xfId="0" applyNumberFormat="1" applyFont="1" applyFill="1" applyBorder="1" applyAlignment="1" applyProtection="1">
      <alignment horizontal="center"/>
      <protection locked="0"/>
    </xf>
    <xf numFmtId="49" fontId="2" fillId="4" borderId="22" xfId="0" applyNumberFormat="1" applyFont="1" applyFill="1" applyBorder="1" applyAlignment="1" applyProtection="1">
      <alignment horizontal="center"/>
      <protection locked="0"/>
    </xf>
    <xf numFmtId="0" fontId="2" fillId="4" borderId="26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Protection="1">
      <protection locked="0"/>
    </xf>
    <xf numFmtId="1" fontId="2" fillId="4" borderId="5" xfId="0" applyNumberFormat="1" applyFont="1" applyFill="1" applyBorder="1" applyProtection="1">
      <protection locked="0"/>
    </xf>
    <xf numFmtId="49" fontId="1" fillId="4" borderId="21" xfId="0" applyNumberFormat="1" applyFont="1" applyFill="1" applyBorder="1" applyAlignment="1" applyProtection="1">
      <alignment horizontal="center"/>
      <protection locked="0"/>
    </xf>
    <xf numFmtId="2" fontId="1" fillId="4" borderId="27" xfId="0" applyNumberFormat="1" applyFont="1" applyFill="1" applyBorder="1" applyAlignment="1" applyProtection="1">
      <alignment horizontal="center"/>
      <protection locked="0"/>
    </xf>
    <xf numFmtId="0" fontId="1" fillId="4" borderId="2" xfId="0" applyFont="1" applyFill="1" applyBorder="1"/>
    <xf numFmtId="0" fontId="1" fillId="4" borderId="2" xfId="0" applyFont="1" applyFill="1" applyBorder="1" applyAlignment="1" applyProtection="1">
      <alignment wrapText="1"/>
      <protection locked="0"/>
    </xf>
    <xf numFmtId="1" fontId="1" fillId="4" borderId="2" xfId="0" applyNumberFormat="1" applyFont="1" applyFill="1" applyBorder="1" applyAlignment="1" applyProtection="1">
      <alignment horizontal="center"/>
      <protection locked="0"/>
    </xf>
    <xf numFmtId="1" fontId="1" fillId="4" borderId="2" xfId="0" applyNumberFormat="1" applyFont="1" applyFill="1" applyBorder="1" applyProtection="1">
      <protection locked="0"/>
    </xf>
    <xf numFmtId="49" fontId="1" fillId="4" borderId="22" xfId="0" applyNumberFormat="1" applyFont="1" applyFill="1" applyBorder="1" applyAlignment="1" applyProtection="1">
      <alignment horizontal="center"/>
      <protection locked="0"/>
    </xf>
    <xf numFmtId="0" fontId="16" fillId="0" borderId="2" xfId="0" applyFont="1" applyBorder="1" applyAlignment="1">
      <alignment horizontal="center"/>
    </xf>
    <xf numFmtId="0" fontId="6" fillId="0" borderId="2" xfId="0" applyFont="1" applyBorder="1"/>
    <xf numFmtId="1" fontId="26" fillId="2" borderId="30" xfId="0" applyNumberFormat="1" applyFont="1" applyFill="1" applyBorder="1" applyAlignment="1" applyProtection="1">
      <alignment horizontal="right" vertical="top" wrapText="1"/>
      <protection locked="0"/>
    </xf>
    <xf numFmtId="1" fontId="2" fillId="4" borderId="6" xfId="0" applyNumberFormat="1" applyFont="1" applyFill="1" applyBorder="1" applyProtection="1">
      <protection locked="0"/>
    </xf>
    <xf numFmtId="1" fontId="0" fillId="4" borderId="35" xfId="0" applyNumberFormat="1" applyFill="1" applyBorder="1" applyProtection="1">
      <protection locked="0"/>
    </xf>
    <xf numFmtId="0" fontId="28" fillId="3" borderId="18" xfId="0" applyFont="1" applyFill="1" applyBorder="1" applyAlignment="1">
      <alignment horizontal="center" vertical="center" wrapText="1"/>
    </xf>
    <xf numFmtId="0" fontId="25" fillId="3" borderId="19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1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6" fillId="2" borderId="2" xfId="0" applyFont="1" applyFill="1" applyBorder="1" applyAlignment="1" applyProtection="1">
      <alignment horizontal="left" wrapText="1"/>
      <protection locked="0"/>
    </xf>
  </cellXfs>
  <cellStyles count="4">
    <cellStyle name="Обычный" xfId="0" builtinId="0"/>
    <cellStyle name="Обычный 2 2" xfId="2" xr:uid="{00000000-0005-0000-0000-000001000000}"/>
    <cellStyle name="Обычный 2 3" xfId="1" xr:uid="{00000000-0005-0000-0000-000002000000}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7"/>
  <sheetViews>
    <sheetView tabSelected="1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O191" sqref="O19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2.6640625" style="1" customWidth="1"/>
    <col min="5" max="5" width="52.5546875" style="2" customWidth="1"/>
    <col min="6" max="6" width="9.33203125" style="124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1" style="124" customWidth="1"/>
    <col min="12" max="12" width="9.109375" style="124"/>
    <col min="13" max="16384" width="9.109375" style="2"/>
  </cols>
  <sheetData>
    <row r="1" spans="1:12" ht="14.4" x14ac:dyDescent="0.3">
      <c r="A1" s="1" t="s">
        <v>7</v>
      </c>
      <c r="C1" s="266" t="s">
        <v>133</v>
      </c>
      <c r="D1" s="267"/>
      <c r="E1" s="267"/>
      <c r="F1" s="124" t="s">
        <v>16</v>
      </c>
      <c r="G1" s="2" t="s">
        <v>17</v>
      </c>
      <c r="H1" s="268" t="s">
        <v>134</v>
      </c>
      <c r="I1" s="268"/>
      <c r="J1" s="268"/>
      <c r="K1" s="268"/>
    </row>
    <row r="2" spans="1:12" ht="17.399999999999999" x14ac:dyDescent="0.25">
      <c r="A2" s="20" t="s">
        <v>6</v>
      </c>
      <c r="C2" s="2"/>
      <c r="G2" s="2" t="s">
        <v>18</v>
      </c>
      <c r="H2" s="268" t="s">
        <v>135</v>
      </c>
      <c r="I2" s="268"/>
      <c r="J2" s="268"/>
      <c r="K2" s="268"/>
    </row>
    <row r="3" spans="1:12" ht="17.25" customHeight="1" x14ac:dyDescent="0.25">
      <c r="A3" s="4" t="s">
        <v>8</v>
      </c>
      <c r="C3" s="2"/>
      <c r="D3" s="3"/>
      <c r="E3" s="22" t="s">
        <v>9</v>
      </c>
      <c r="G3" s="2" t="s">
        <v>19</v>
      </c>
      <c r="H3" s="26">
        <v>2</v>
      </c>
      <c r="I3" s="26">
        <v>3</v>
      </c>
      <c r="J3" s="27">
        <v>2026</v>
      </c>
      <c r="K3" s="164"/>
    </row>
    <row r="4" spans="1:12" ht="13.8" thickBot="1" x14ac:dyDescent="0.3">
      <c r="C4" s="2"/>
      <c r="D4" s="4"/>
      <c r="H4" s="25" t="s">
        <v>35</v>
      </c>
      <c r="I4" s="25" t="s">
        <v>36</v>
      </c>
      <c r="J4" s="25" t="s">
        <v>37</v>
      </c>
    </row>
    <row r="5" spans="1:12" ht="31.2" thickBot="1" x14ac:dyDescent="0.3">
      <c r="A5" s="23" t="s">
        <v>14</v>
      </c>
      <c r="B5" s="24" t="s">
        <v>15</v>
      </c>
      <c r="C5" s="21" t="s">
        <v>0</v>
      </c>
      <c r="D5" s="21" t="s">
        <v>13</v>
      </c>
      <c r="E5" s="21" t="s">
        <v>12</v>
      </c>
      <c r="F5" s="21" t="s">
        <v>33</v>
      </c>
      <c r="G5" s="21" t="s">
        <v>1</v>
      </c>
      <c r="H5" s="21" t="s">
        <v>2</v>
      </c>
      <c r="I5" s="21" t="s">
        <v>3</v>
      </c>
      <c r="J5" s="21" t="s">
        <v>10</v>
      </c>
      <c r="K5" s="112" t="s">
        <v>11</v>
      </c>
      <c r="L5" s="115" t="s">
        <v>34</v>
      </c>
    </row>
    <row r="6" spans="1:12" ht="14.4" x14ac:dyDescent="0.3">
      <c r="A6" s="10">
        <v>1</v>
      </c>
      <c r="B6" s="11">
        <v>1</v>
      </c>
      <c r="C6" s="35" t="s">
        <v>20</v>
      </c>
      <c r="D6" s="40" t="s">
        <v>27</v>
      </c>
      <c r="E6" s="28" t="s">
        <v>101</v>
      </c>
      <c r="F6" s="125">
        <v>120</v>
      </c>
      <c r="G6" s="29">
        <v>10.56</v>
      </c>
      <c r="H6" s="29">
        <v>3.97</v>
      </c>
      <c r="I6" s="29">
        <v>12.03</v>
      </c>
      <c r="J6" s="29">
        <v>159.38</v>
      </c>
      <c r="K6" s="179" t="s">
        <v>102</v>
      </c>
      <c r="L6" s="147">
        <v>60.63</v>
      </c>
    </row>
    <row r="7" spans="1:12" ht="14.4" x14ac:dyDescent="0.3">
      <c r="A7" s="12"/>
      <c r="B7" s="7"/>
      <c r="C7" s="37"/>
      <c r="D7" s="40" t="s">
        <v>28</v>
      </c>
      <c r="E7" s="33" t="s">
        <v>64</v>
      </c>
      <c r="F7" s="127">
        <v>150</v>
      </c>
      <c r="G7" s="29">
        <v>3.11</v>
      </c>
      <c r="H7" s="29">
        <v>3.67</v>
      </c>
      <c r="I7" s="29">
        <v>22.07</v>
      </c>
      <c r="J7" s="29">
        <v>142.5857125</v>
      </c>
      <c r="K7" s="180" t="s">
        <v>66</v>
      </c>
      <c r="L7" s="147"/>
    </row>
    <row r="8" spans="1:12" ht="14.4" x14ac:dyDescent="0.3">
      <c r="A8" s="12"/>
      <c r="B8" s="7"/>
      <c r="C8" s="37"/>
      <c r="D8" s="211" t="s">
        <v>29</v>
      </c>
      <c r="E8" s="33" t="s">
        <v>65</v>
      </c>
      <c r="F8" s="127">
        <v>200</v>
      </c>
      <c r="G8" s="29">
        <v>0</v>
      </c>
      <c r="H8" s="29">
        <v>0</v>
      </c>
      <c r="I8" s="29">
        <v>18.95</v>
      </c>
      <c r="J8" s="29">
        <v>70.710400000000007</v>
      </c>
      <c r="K8" s="180" t="s">
        <v>46</v>
      </c>
      <c r="L8" s="147"/>
    </row>
    <row r="9" spans="1:12" ht="14.4" x14ac:dyDescent="0.3">
      <c r="A9" s="12"/>
      <c r="B9" s="7"/>
      <c r="C9" s="37"/>
      <c r="D9" s="40" t="s">
        <v>30</v>
      </c>
      <c r="E9" s="33" t="s">
        <v>43</v>
      </c>
      <c r="F9" s="127">
        <v>30</v>
      </c>
      <c r="G9" s="29">
        <v>2.0099999999999998</v>
      </c>
      <c r="H9" s="29">
        <v>0.21</v>
      </c>
      <c r="I9" s="29">
        <v>15.06</v>
      </c>
      <c r="J9" s="29">
        <v>63.162959999999991</v>
      </c>
      <c r="K9" s="180" t="s">
        <v>46</v>
      </c>
      <c r="L9" s="147"/>
    </row>
    <row r="10" spans="1:12" ht="14.4" x14ac:dyDescent="0.3">
      <c r="A10" s="12"/>
      <c r="B10" s="7"/>
      <c r="C10" s="37"/>
      <c r="D10" s="40" t="s">
        <v>31</v>
      </c>
      <c r="E10" s="33" t="s">
        <v>44</v>
      </c>
      <c r="F10" s="127">
        <v>20</v>
      </c>
      <c r="G10" s="29">
        <v>1.32</v>
      </c>
      <c r="H10" s="29">
        <v>0.24</v>
      </c>
      <c r="I10" s="29">
        <v>8.34</v>
      </c>
      <c r="J10" s="29">
        <v>38.68</v>
      </c>
      <c r="K10" s="177" t="s">
        <v>46</v>
      </c>
      <c r="L10" s="147"/>
    </row>
    <row r="11" spans="1:12" ht="14.4" x14ac:dyDescent="0.3">
      <c r="A11" s="12"/>
      <c r="B11" s="7"/>
      <c r="C11" s="229"/>
      <c r="D11" s="230"/>
      <c r="E11" s="30"/>
      <c r="F11" s="126"/>
      <c r="G11" s="32"/>
      <c r="H11" s="32"/>
      <c r="I11" s="32"/>
      <c r="J11" s="32"/>
      <c r="K11" s="231"/>
      <c r="L11" s="232"/>
    </row>
    <row r="12" spans="1:12" ht="14.4" x14ac:dyDescent="0.3">
      <c r="A12" s="12"/>
      <c r="B12" s="7"/>
      <c r="C12" s="37"/>
      <c r="D12" s="38"/>
      <c r="E12" s="34"/>
      <c r="F12" s="52"/>
      <c r="G12" s="53"/>
      <c r="H12" s="53"/>
      <c r="I12" s="53"/>
      <c r="J12" s="53"/>
      <c r="K12" s="169"/>
      <c r="L12" s="54"/>
    </row>
    <row r="13" spans="1:12" ht="14.4" x14ac:dyDescent="0.3">
      <c r="A13" s="12"/>
      <c r="B13" s="7"/>
      <c r="C13" s="37"/>
      <c r="D13" s="50"/>
      <c r="E13" s="51"/>
      <c r="F13" s="52"/>
      <c r="G13" s="53"/>
      <c r="H13" s="53"/>
      <c r="I13" s="53"/>
      <c r="J13" s="53"/>
      <c r="K13" s="169"/>
      <c r="L13" s="54"/>
    </row>
    <row r="14" spans="1:12" ht="14.4" x14ac:dyDescent="0.3">
      <c r="A14" s="13"/>
      <c r="B14" s="9"/>
      <c r="C14" s="55"/>
      <c r="D14" s="56" t="s">
        <v>32</v>
      </c>
      <c r="E14" s="57"/>
      <c r="F14" s="59">
        <f>SUM(F6:F13)</f>
        <v>520</v>
      </c>
      <c r="G14" s="59">
        <f t="shared" ref="G14" si="0">SUM(G6:G13)</f>
        <v>17</v>
      </c>
      <c r="H14" s="59">
        <f t="shared" ref="H14" si="1">SUM(H6:H13)</f>
        <v>8.09</v>
      </c>
      <c r="I14" s="59">
        <f t="shared" ref="I14" si="2">SUM(I6:I13)</f>
        <v>76.45</v>
      </c>
      <c r="J14" s="59">
        <f t="shared" ref="J14:L14" si="3">SUM(J6:J13)</f>
        <v>474.51907249999999</v>
      </c>
      <c r="K14" s="170"/>
      <c r="L14" s="60">
        <f t="shared" si="3"/>
        <v>60.63</v>
      </c>
    </row>
    <row r="15" spans="1:12" ht="28.8" x14ac:dyDescent="0.3">
      <c r="A15" s="14">
        <f>A6</f>
        <v>1</v>
      </c>
      <c r="B15" s="5">
        <f>B6</f>
        <v>1</v>
      </c>
      <c r="C15" s="61" t="s">
        <v>24</v>
      </c>
      <c r="D15" s="40" t="s">
        <v>25</v>
      </c>
      <c r="E15" s="83" t="s">
        <v>67</v>
      </c>
      <c r="F15" s="128">
        <v>60</v>
      </c>
      <c r="G15" s="84">
        <v>1</v>
      </c>
      <c r="H15" s="86">
        <v>4</v>
      </c>
      <c r="I15" s="86">
        <v>6</v>
      </c>
      <c r="J15" s="86">
        <v>81</v>
      </c>
      <c r="K15" s="181" t="s">
        <v>71</v>
      </c>
      <c r="L15" s="147">
        <v>97.51</v>
      </c>
    </row>
    <row r="16" spans="1:12" ht="14.4" x14ac:dyDescent="0.3">
      <c r="A16" s="12"/>
      <c r="B16" s="7"/>
      <c r="C16" s="37"/>
      <c r="D16" s="40" t="s">
        <v>26</v>
      </c>
      <c r="E16" s="85" t="s">
        <v>111</v>
      </c>
      <c r="F16" s="131">
        <v>250</v>
      </c>
      <c r="G16" s="92">
        <v>6.45</v>
      </c>
      <c r="H16" s="92">
        <v>8.36</v>
      </c>
      <c r="I16" s="92">
        <v>19.11</v>
      </c>
      <c r="J16" s="109">
        <v>131.57180499999998</v>
      </c>
      <c r="K16" s="172" t="s">
        <v>72</v>
      </c>
      <c r="L16" s="147"/>
    </row>
    <row r="17" spans="1:12" ht="14.4" x14ac:dyDescent="0.3">
      <c r="A17" s="12"/>
      <c r="B17" s="7"/>
      <c r="C17" s="37"/>
      <c r="D17" s="40" t="s">
        <v>27</v>
      </c>
      <c r="E17" s="85" t="s">
        <v>68</v>
      </c>
      <c r="F17" s="129">
        <v>120</v>
      </c>
      <c r="G17" s="93">
        <v>8</v>
      </c>
      <c r="H17" s="93">
        <v>8</v>
      </c>
      <c r="I17" s="93">
        <v>8</v>
      </c>
      <c r="J17" s="93">
        <v>159</v>
      </c>
      <c r="K17" s="172" t="s">
        <v>73</v>
      </c>
      <c r="L17" s="147"/>
    </row>
    <row r="18" spans="1:12" ht="14.4" x14ac:dyDescent="0.3">
      <c r="A18" s="12"/>
      <c r="B18" s="7"/>
      <c r="C18" s="37"/>
      <c r="D18" s="40" t="s">
        <v>28</v>
      </c>
      <c r="E18" s="85" t="s">
        <v>69</v>
      </c>
      <c r="F18" s="134">
        <v>150</v>
      </c>
      <c r="G18" s="86">
        <v>3</v>
      </c>
      <c r="H18" s="86">
        <v>3</v>
      </c>
      <c r="I18" s="86">
        <v>22</v>
      </c>
      <c r="J18" s="86">
        <v>135</v>
      </c>
      <c r="K18" s="182" t="s">
        <v>74</v>
      </c>
      <c r="L18" s="147"/>
    </row>
    <row r="19" spans="1:12" ht="14.4" x14ac:dyDescent="0.3">
      <c r="A19" s="12"/>
      <c r="B19" s="7"/>
      <c r="C19" s="37"/>
      <c r="D19" s="40" t="s">
        <v>29</v>
      </c>
      <c r="E19" s="85" t="s">
        <v>70</v>
      </c>
      <c r="F19" s="129">
        <v>200</v>
      </c>
      <c r="G19" s="86">
        <v>0</v>
      </c>
      <c r="H19" s="86">
        <v>0</v>
      </c>
      <c r="I19" s="86">
        <v>23</v>
      </c>
      <c r="J19" s="86">
        <v>89</v>
      </c>
      <c r="K19" s="172" t="s">
        <v>75</v>
      </c>
      <c r="L19" s="147"/>
    </row>
    <row r="20" spans="1:12" ht="14.4" x14ac:dyDescent="0.3">
      <c r="A20" s="12"/>
      <c r="B20" s="7"/>
      <c r="C20" s="37"/>
      <c r="D20" s="40" t="s">
        <v>30</v>
      </c>
      <c r="E20" s="85" t="s">
        <v>43</v>
      </c>
      <c r="F20" s="129">
        <v>35</v>
      </c>
      <c r="G20" s="29">
        <v>2.34</v>
      </c>
      <c r="H20" s="32">
        <v>0.25</v>
      </c>
      <c r="I20" s="32">
        <v>17.57</v>
      </c>
      <c r="J20" s="32">
        <v>73.690120000000007</v>
      </c>
      <c r="K20" s="172" t="s">
        <v>46</v>
      </c>
      <c r="L20" s="147"/>
    </row>
    <row r="21" spans="1:12" ht="14.4" x14ac:dyDescent="0.3">
      <c r="A21" s="12"/>
      <c r="B21" s="7"/>
      <c r="C21" s="37"/>
      <c r="D21" s="40" t="s">
        <v>31</v>
      </c>
      <c r="E21" s="85" t="s">
        <v>44</v>
      </c>
      <c r="F21" s="129">
        <v>25</v>
      </c>
      <c r="G21" s="29">
        <v>1.65</v>
      </c>
      <c r="H21" s="32">
        <v>0.3</v>
      </c>
      <c r="I21" s="32">
        <v>10.43</v>
      </c>
      <c r="J21" s="32">
        <v>48.344999999999999</v>
      </c>
      <c r="K21" s="172" t="s">
        <v>46</v>
      </c>
      <c r="L21" s="147"/>
    </row>
    <row r="22" spans="1:12" ht="14.4" x14ac:dyDescent="0.3">
      <c r="A22" s="12"/>
      <c r="B22" s="7"/>
      <c r="C22" s="37"/>
      <c r="D22" s="202"/>
      <c r="E22" s="30"/>
      <c r="F22" s="126"/>
      <c r="G22" s="32"/>
      <c r="H22" s="32"/>
      <c r="I22" s="32"/>
      <c r="J22" s="32"/>
      <c r="K22" s="201"/>
      <c r="L22" s="156"/>
    </row>
    <row r="23" spans="1:12" ht="14.4" x14ac:dyDescent="0.3">
      <c r="A23" s="12"/>
      <c r="B23" s="7"/>
      <c r="C23" s="37"/>
      <c r="D23" s="50"/>
      <c r="E23" s="51"/>
      <c r="F23" s="52"/>
      <c r="G23" s="53"/>
      <c r="H23" s="53"/>
      <c r="I23" s="53"/>
      <c r="J23" s="53"/>
      <c r="K23" s="169"/>
      <c r="L23" s="54"/>
    </row>
    <row r="24" spans="1:12" ht="14.4" x14ac:dyDescent="0.3">
      <c r="A24" s="13"/>
      <c r="B24" s="9"/>
      <c r="C24" s="55"/>
      <c r="D24" s="56" t="s">
        <v>32</v>
      </c>
      <c r="E24" s="57"/>
      <c r="F24" s="59">
        <f>SUM(F15:F23)</f>
        <v>840</v>
      </c>
      <c r="G24" s="59">
        <f t="shared" ref="G24" si="4">SUM(G15:G23)</f>
        <v>22.439999999999998</v>
      </c>
      <c r="H24" s="59">
        <f t="shared" ref="H24" si="5">SUM(H15:H23)</f>
        <v>23.91</v>
      </c>
      <c r="I24" s="59">
        <f t="shared" ref="I24" si="6">SUM(I15:I23)</f>
        <v>106.11000000000001</v>
      </c>
      <c r="J24" s="59">
        <f t="shared" ref="J24:L24" si="7">SUM(J15:J23)</f>
        <v>717.60692500000005</v>
      </c>
      <c r="K24" s="170"/>
      <c r="L24" s="60">
        <f t="shared" si="7"/>
        <v>97.51</v>
      </c>
    </row>
    <row r="25" spans="1:12" ht="15.75" customHeight="1" thickBot="1" x14ac:dyDescent="0.3">
      <c r="A25" s="17">
        <f>A6</f>
        <v>1</v>
      </c>
      <c r="B25" s="18">
        <f>B6</f>
        <v>1</v>
      </c>
      <c r="C25" s="263" t="s">
        <v>4</v>
      </c>
      <c r="D25" s="264"/>
      <c r="E25" s="62"/>
      <c r="F25" s="66">
        <f>F14+F24</f>
        <v>1360</v>
      </c>
      <c r="G25" s="63">
        <f>G14+G24</f>
        <v>39.44</v>
      </c>
      <c r="H25" s="63">
        <f>H14+H24</f>
        <v>32</v>
      </c>
      <c r="I25" s="63">
        <f>I14+I24</f>
        <v>182.56</v>
      </c>
      <c r="J25" s="63">
        <f>J14+J24</f>
        <v>1192.1259975</v>
      </c>
      <c r="K25" s="171"/>
      <c r="L25" s="64">
        <f>L14+L24</f>
        <v>158.14000000000001</v>
      </c>
    </row>
    <row r="26" spans="1:12" ht="14.4" x14ac:dyDescent="0.3">
      <c r="A26" s="10">
        <v>1</v>
      </c>
      <c r="B26" s="11">
        <v>2</v>
      </c>
      <c r="C26" s="35" t="s">
        <v>20</v>
      </c>
      <c r="D26" s="36" t="s">
        <v>27</v>
      </c>
      <c r="E26" s="28" t="s">
        <v>105</v>
      </c>
      <c r="F26" s="125">
        <v>100</v>
      </c>
      <c r="G26" s="29">
        <v>12.74</v>
      </c>
      <c r="H26" s="29">
        <v>14.22</v>
      </c>
      <c r="I26" s="29">
        <v>2.91</v>
      </c>
      <c r="J26" s="29">
        <v>191.03884541666653</v>
      </c>
      <c r="K26" s="165" t="str">
        <f>"9/8"</f>
        <v>9/8</v>
      </c>
      <c r="L26" s="147">
        <v>60.12</v>
      </c>
    </row>
    <row r="27" spans="1:12" ht="14.4" x14ac:dyDescent="0.3">
      <c r="A27" s="12"/>
      <c r="B27" s="7"/>
      <c r="C27" s="37"/>
      <c r="D27" s="38" t="s">
        <v>28</v>
      </c>
      <c r="E27" s="28" t="s">
        <v>38</v>
      </c>
      <c r="F27" s="125">
        <v>150</v>
      </c>
      <c r="G27" s="29">
        <v>8.61</v>
      </c>
      <c r="H27" s="29">
        <v>6.83</v>
      </c>
      <c r="I27" s="29">
        <v>45.65</v>
      </c>
      <c r="J27" s="29">
        <v>265.926264</v>
      </c>
      <c r="K27" s="165" t="str">
        <f>"40/3"</f>
        <v>40/3</v>
      </c>
      <c r="L27" s="147"/>
    </row>
    <row r="28" spans="1:12" ht="14.4" x14ac:dyDescent="0.3">
      <c r="A28" s="12"/>
      <c r="B28" s="7"/>
      <c r="C28" s="37"/>
      <c r="D28" s="211" t="s">
        <v>29</v>
      </c>
      <c r="E28" s="28" t="s">
        <v>132</v>
      </c>
      <c r="F28" s="125">
        <v>200</v>
      </c>
      <c r="G28" s="29">
        <v>0</v>
      </c>
      <c r="H28" s="29">
        <v>0</v>
      </c>
      <c r="I28" s="29">
        <v>18.95</v>
      </c>
      <c r="J28" s="29">
        <v>70.710400000000007</v>
      </c>
      <c r="K28" s="165" t="str">
        <f>"пром."</f>
        <v>пром.</v>
      </c>
      <c r="L28" s="147"/>
    </row>
    <row r="29" spans="1:12" ht="14.4" x14ac:dyDescent="0.3">
      <c r="A29" s="12"/>
      <c r="B29" s="7"/>
      <c r="C29" s="37"/>
      <c r="D29" s="40" t="s">
        <v>30</v>
      </c>
      <c r="E29" s="28" t="s">
        <v>43</v>
      </c>
      <c r="F29" s="125">
        <v>30</v>
      </c>
      <c r="G29" s="29">
        <v>2.0099999999999998</v>
      </c>
      <c r="H29" s="29">
        <v>0.21</v>
      </c>
      <c r="I29" s="29">
        <v>15.06</v>
      </c>
      <c r="J29" s="29">
        <v>63.162959999999991</v>
      </c>
      <c r="K29" s="165" t="str">
        <f>"пром."</f>
        <v>пром.</v>
      </c>
      <c r="L29" s="147"/>
    </row>
    <row r="30" spans="1:12" ht="14.4" x14ac:dyDescent="0.3">
      <c r="A30" s="12"/>
      <c r="B30" s="7"/>
      <c r="C30" s="37"/>
      <c r="D30" s="40" t="s">
        <v>31</v>
      </c>
      <c r="E30" s="30" t="s">
        <v>44</v>
      </c>
      <c r="F30" s="126">
        <v>20</v>
      </c>
      <c r="G30" s="32">
        <v>1.32</v>
      </c>
      <c r="H30" s="32">
        <v>0.24</v>
      </c>
      <c r="I30" s="32">
        <v>8.34</v>
      </c>
      <c r="J30" s="32">
        <v>38.676000000000002</v>
      </c>
      <c r="K30" s="166" t="str">
        <f>"пром."</f>
        <v>пром.</v>
      </c>
      <c r="L30" s="148"/>
    </row>
    <row r="31" spans="1:12" ht="14.4" x14ac:dyDescent="0.3">
      <c r="A31" s="12"/>
      <c r="B31" s="7"/>
      <c r="C31" s="37"/>
      <c r="D31" s="40" t="s">
        <v>23</v>
      </c>
      <c r="E31" s="43"/>
      <c r="F31" s="45"/>
      <c r="G31" s="45"/>
      <c r="H31" s="45"/>
      <c r="I31" s="45"/>
      <c r="J31" s="45"/>
      <c r="K31" s="167"/>
      <c r="L31" s="46"/>
    </row>
    <row r="32" spans="1:12" ht="14.4" x14ac:dyDescent="0.3">
      <c r="A32" s="12"/>
      <c r="B32" s="7"/>
      <c r="C32" s="37"/>
      <c r="D32" s="38"/>
      <c r="E32" s="34"/>
      <c r="F32" s="47"/>
      <c r="G32" s="48"/>
      <c r="H32" s="48"/>
      <c r="I32" s="48"/>
      <c r="J32" s="48"/>
      <c r="K32" s="168"/>
      <c r="L32" s="49"/>
    </row>
    <row r="33" spans="1:12" ht="14.4" x14ac:dyDescent="0.3">
      <c r="A33" s="12"/>
      <c r="B33" s="7"/>
      <c r="C33" s="37"/>
      <c r="D33" s="50"/>
      <c r="E33" s="51"/>
      <c r="F33" s="52"/>
      <c r="G33" s="53"/>
      <c r="H33" s="53"/>
      <c r="I33" s="53"/>
      <c r="J33" s="53"/>
      <c r="K33" s="169"/>
      <c r="L33" s="54"/>
    </row>
    <row r="34" spans="1:12" ht="14.4" x14ac:dyDescent="0.3">
      <c r="A34" s="13"/>
      <c r="B34" s="9"/>
      <c r="C34" s="55"/>
      <c r="D34" s="56" t="s">
        <v>32</v>
      </c>
      <c r="E34" s="57"/>
      <c r="F34" s="58">
        <f>SUM(F26:F33)</f>
        <v>500</v>
      </c>
      <c r="G34" s="59">
        <f>SUM(G26:G33)</f>
        <v>24.68</v>
      </c>
      <c r="H34" s="59">
        <f>SUM(H26:H33)</f>
        <v>21.5</v>
      </c>
      <c r="I34" s="59">
        <f>SUM(I26:I33)</f>
        <v>90.910000000000011</v>
      </c>
      <c r="J34" s="59">
        <f>SUM(J26:J33)</f>
        <v>629.51446941666666</v>
      </c>
      <c r="K34" s="170"/>
      <c r="L34" s="60">
        <f>SUM(L26:L33)</f>
        <v>60.12</v>
      </c>
    </row>
    <row r="35" spans="1:12" ht="28.8" x14ac:dyDescent="0.3">
      <c r="A35" s="14">
        <f>A26</f>
        <v>1</v>
      </c>
      <c r="B35" s="5">
        <f>B26</f>
        <v>2</v>
      </c>
      <c r="C35" s="61" t="s">
        <v>24</v>
      </c>
      <c r="D35" s="40" t="s">
        <v>25</v>
      </c>
      <c r="E35" s="28" t="s">
        <v>106</v>
      </c>
      <c r="F35" s="125">
        <v>60</v>
      </c>
      <c r="G35" s="29">
        <v>0.91</v>
      </c>
      <c r="H35" s="29">
        <v>3.68</v>
      </c>
      <c r="I35" s="29">
        <v>7.11</v>
      </c>
      <c r="J35" s="29">
        <v>63.738138660000004</v>
      </c>
      <c r="K35" s="165" t="str">
        <f>"47/1"</f>
        <v>47/1</v>
      </c>
      <c r="L35" s="147">
        <v>109.15</v>
      </c>
    </row>
    <row r="36" spans="1:12" ht="14.4" x14ac:dyDescent="0.3">
      <c r="A36" s="12"/>
      <c r="B36" s="7"/>
      <c r="C36" s="37"/>
      <c r="D36" s="40" t="s">
        <v>26</v>
      </c>
      <c r="E36" s="28" t="s">
        <v>41</v>
      </c>
      <c r="F36" s="125">
        <v>250</v>
      </c>
      <c r="G36" s="29">
        <v>8.48</v>
      </c>
      <c r="H36" s="29">
        <v>5.25</v>
      </c>
      <c r="I36" s="29">
        <v>19.75</v>
      </c>
      <c r="J36" s="29">
        <v>157.96999999999997</v>
      </c>
      <c r="K36" s="165" t="str">
        <f>"19/2"</f>
        <v>19/2</v>
      </c>
      <c r="L36" s="147"/>
    </row>
    <row r="37" spans="1:12" ht="14.4" x14ac:dyDescent="0.3">
      <c r="A37" s="12"/>
      <c r="B37" s="7"/>
      <c r="C37" s="37"/>
      <c r="D37" s="40" t="s">
        <v>27</v>
      </c>
      <c r="E37" s="28" t="s">
        <v>107</v>
      </c>
      <c r="F37" s="125">
        <v>90</v>
      </c>
      <c r="G37" s="29">
        <v>11.65</v>
      </c>
      <c r="H37" s="29">
        <v>11.78</v>
      </c>
      <c r="I37" s="29">
        <v>11.78</v>
      </c>
      <c r="J37" s="29">
        <v>197.87738670000002</v>
      </c>
      <c r="K37" s="165" t="str">
        <f>"36/8"</f>
        <v>36/8</v>
      </c>
      <c r="L37" s="147"/>
    </row>
    <row r="38" spans="1:12" ht="14.4" x14ac:dyDescent="0.3">
      <c r="A38" s="12"/>
      <c r="B38" s="7"/>
      <c r="C38" s="37"/>
      <c r="D38" s="40" t="s">
        <v>28</v>
      </c>
      <c r="E38" s="28" t="s">
        <v>118</v>
      </c>
      <c r="F38" s="125">
        <v>150</v>
      </c>
      <c r="G38" s="29">
        <v>6.67</v>
      </c>
      <c r="H38" s="29">
        <v>4.68</v>
      </c>
      <c r="I38" s="29">
        <v>29.26</v>
      </c>
      <c r="J38" s="29">
        <v>185.879137125</v>
      </c>
      <c r="K38" s="165" t="str">
        <f>"43/3"</f>
        <v>43/3</v>
      </c>
      <c r="L38" s="147"/>
    </row>
    <row r="39" spans="1:12" ht="14.4" x14ac:dyDescent="0.3">
      <c r="A39" s="12"/>
      <c r="B39" s="7"/>
      <c r="C39" s="37"/>
      <c r="D39" s="222" t="s">
        <v>22</v>
      </c>
      <c r="E39" s="28" t="s">
        <v>39</v>
      </c>
      <c r="F39" s="125">
        <v>200</v>
      </c>
      <c r="G39" s="29">
        <v>0.08</v>
      </c>
      <c r="H39" s="29">
        <v>0.02</v>
      </c>
      <c r="I39" s="29">
        <v>9.84</v>
      </c>
      <c r="J39" s="29">
        <v>37.802231999999989</v>
      </c>
      <c r="K39" s="165" t="str">
        <f>"27/10"</f>
        <v>27/10</v>
      </c>
      <c r="L39" s="147"/>
    </row>
    <row r="40" spans="1:12" ht="14.4" x14ac:dyDescent="0.3">
      <c r="A40" s="12"/>
      <c r="B40" s="7"/>
      <c r="C40" s="37"/>
      <c r="D40" s="40" t="s">
        <v>30</v>
      </c>
      <c r="E40" s="28" t="s">
        <v>43</v>
      </c>
      <c r="F40" s="125">
        <v>35</v>
      </c>
      <c r="G40" s="29">
        <v>2.34</v>
      </c>
      <c r="H40" s="29">
        <v>0.25</v>
      </c>
      <c r="I40" s="29">
        <v>17.57</v>
      </c>
      <c r="J40" s="29">
        <v>73.690120000000007</v>
      </c>
      <c r="K40" s="165" t="str">
        <f>"пром."</f>
        <v>пром.</v>
      </c>
      <c r="L40" s="147"/>
    </row>
    <row r="41" spans="1:12" ht="14.4" x14ac:dyDescent="0.3">
      <c r="A41" s="12"/>
      <c r="B41" s="7"/>
      <c r="C41" s="37"/>
      <c r="D41" s="40" t="s">
        <v>31</v>
      </c>
      <c r="E41" s="33" t="s">
        <v>44</v>
      </c>
      <c r="F41" s="127">
        <v>25</v>
      </c>
      <c r="G41" s="32">
        <v>1.65</v>
      </c>
      <c r="H41" s="32">
        <v>0.3</v>
      </c>
      <c r="I41" s="32">
        <v>10.43</v>
      </c>
      <c r="J41" s="32">
        <v>48.344999999999999</v>
      </c>
      <c r="K41" s="166" t="str">
        <f>"пром."</f>
        <v>пром.</v>
      </c>
      <c r="L41" s="148"/>
    </row>
    <row r="42" spans="1:12" ht="14.4" x14ac:dyDescent="0.3">
      <c r="A42" s="12"/>
      <c r="B42" s="7"/>
      <c r="C42" s="37"/>
      <c r="D42" s="38"/>
      <c r="E42" s="34"/>
      <c r="F42" s="47"/>
      <c r="G42" s="48"/>
      <c r="H42" s="48"/>
      <c r="I42" s="48"/>
      <c r="J42" s="48"/>
      <c r="K42" s="168"/>
      <c r="L42" s="54"/>
    </row>
    <row r="43" spans="1:12" ht="14.4" x14ac:dyDescent="0.3">
      <c r="A43" s="12"/>
      <c r="B43" s="7"/>
      <c r="C43" s="37"/>
      <c r="D43" s="50"/>
      <c r="E43" s="51"/>
      <c r="F43" s="52"/>
      <c r="G43" s="53"/>
      <c r="H43" s="53"/>
      <c r="I43" s="53"/>
      <c r="J43" s="53"/>
      <c r="K43" s="169"/>
      <c r="L43" s="54"/>
    </row>
    <row r="44" spans="1:12" ht="14.4" x14ac:dyDescent="0.3">
      <c r="A44" s="13"/>
      <c r="B44" s="9"/>
      <c r="C44" s="55"/>
      <c r="D44" s="56" t="s">
        <v>32</v>
      </c>
      <c r="E44" s="57"/>
      <c r="F44" s="58">
        <f>SUM(F35:F43)</f>
        <v>810</v>
      </c>
      <c r="G44" s="59">
        <f t="shared" ref="G44:J44" si="8">SUM(G35:G43)</f>
        <v>31.779999999999998</v>
      </c>
      <c r="H44" s="59">
        <f t="shared" si="8"/>
        <v>25.96</v>
      </c>
      <c r="I44" s="59">
        <f t="shared" si="8"/>
        <v>105.74000000000001</v>
      </c>
      <c r="J44" s="59">
        <f t="shared" si="8"/>
        <v>765.30201448499997</v>
      </c>
      <c r="K44" s="170"/>
      <c r="L44" s="60">
        <f t="shared" ref="L44" si="9">SUM(L35:L43)</f>
        <v>109.15</v>
      </c>
    </row>
    <row r="45" spans="1:12" ht="15" thickBot="1" x14ac:dyDescent="0.3">
      <c r="A45" s="17">
        <f>A26</f>
        <v>1</v>
      </c>
      <c r="B45" s="18">
        <f>B26</f>
        <v>2</v>
      </c>
      <c r="C45" s="263" t="s">
        <v>4</v>
      </c>
      <c r="D45" s="264"/>
      <c r="E45" s="62"/>
      <c r="F45" s="63">
        <f>F34+F44</f>
        <v>1310</v>
      </c>
      <c r="G45" s="63">
        <f>G34+G44</f>
        <v>56.459999999999994</v>
      </c>
      <c r="H45" s="63">
        <f>H34+H44</f>
        <v>47.46</v>
      </c>
      <c r="I45" s="63">
        <f>I34+I44</f>
        <v>196.65000000000003</v>
      </c>
      <c r="J45" s="63">
        <f>J34+J44</f>
        <v>1394.8164839016667</v>
      </c>
      <c r="K45" s="171"/>
      <c r="L45" s="64">
        <f>L34+L44</f>
        <v>169.27</v>
      </c>
    </row>
    <row r="46" spans="1:12" ht="14.4" x14ac:dyDescent="0.3">
      <c r="A46" s="6">
        <v>1</v>
      </c>
      <c r="B46" s="7">
        <v>3</v>
      </c>
      <c r="C46" s="37" t="s">
        <v>20</v>
      </c>
      <c r="D46" s="237" t="s">
        <v>21</v>
      </c>
      <c r="E46" s="238" t="s">
        <v>94</v>
      </c>
      <c r="F46" s="239">
        <v>180</v>
      </c>
      <c r="G46" s="240">
        <v>27</v>
      </c>
      <c r="H46" s="240">
        <v>17</v>
      </c>
      <c r="I46" s="241">
        <v>37</v>
      </c>
      <c r="J46" s="241">
        <v>409</v>
      </c>
      <c r="K46" s="242" t="s">
        <v>48</v>
      </c>
      <c r="L46" s="243">
        <v>98.58</v>
      </c>
    </row>
    <row r="47" spans="1:12" ht="14.4" x14ac:dyDescent="0.3">
      <c r="A47" s="6"/>
      <c r="B47" s="7"/>
      <c r="C47" s="37"/>
      <c r="D47" s="244" t="s">
        <v>22</v>
      </c>
      <c r="E47" s="28" t="s">
        <v>39</v>
      </c>
      <c r="F47" s="125">
        <v>200</v>
      </c>
      <c r="G47" s="29">
        <v>0.08</v>
      </c>
      <c r="H47" s="29">
        <v>0.02</v>
      </c>
      <c r="I47" s="29">
        <v>9.84</v>
      </c>
      <c r="J47" s="29">
        <v>37.802231999999989</v>
      </c>
      <c r="K47" s="165" t="str">
        <f>"27/10"</f>
        <v>27/10</v>
      </c>
      <c r="L47" s="147"/>
    </row>
    <row r="48" spans="1:12" ht="14.4" x14ac:dyDescent="0.3">
      <c r="A48" s="6"/>
      <c r="B48" s="7"/>
      <c r="C48" s="37"/>
      <c r="D48" s="244" t="s">
        <v>30</v>
      </c>
      <c r="E48" s="245" t="s">
        <v>47</v>
      </c>
      <c r="F48" s="246">
        <v>45</v>
      </c>
      <c r="G48" s="241">
        <v>3</v>
      </c>
      <c r="H48" s="241">
        <v>1</v>
      </c>
      <c r="I48" s="241">
        <v>24</v>
      </c>
      <c r="J48" s="241">
        <v>116</v>
      </c>
      <c r="K48" s="247" t="s">
        <v>46</v>
      </c>
      <c r="L48" s="248"/>
    </row>
    <row r="49" spans="1:12" ht="14.4" x14ac:dyDescent="0.3">
      <c r="A49" s="6"/>
      <c r="B49" s="7"/>
      <c r="C49" s="37"/>
      <c r="D49" s="249" t="s">
        <v>82</v>
      </c>
      <c r="E49" s="245" t="s">
        <v>81</v>
      </c>
      <c r="F49" s="47">
        <v>80</v>
      </c>
      <c r="G49" s="250">
        <v>4.72</v>
      </c>
      <c r="H49" s="250">
        <v>3.76</v>
      </c>
      <c r="I49" s="241">
        <v>61.68</v>
      </c>
      <c r="J49" s="227">
        <v>293.39</v>
      </c>
      <c r="K49" s="247" t="s">
        <v>46</v>
      </c>
      <c r="L49" s="54"/>
    </row>
    <row r="50" spans="1:12" ht="14.4" x14ac:dyDescent="0.3">
      <c r="A50" s="6"/>
      <c r="B50" s="7"/>
      <c r="C50" s="37"/>
      <c r="D50" s="50"/>
      <c r="E50" s="67"/>
      <c r="F50" s="52"/>
      <c r="G50" s="53"/>
      <c r="H50" s="53"/>
      <c r="I50" s="53"/>
      <c r="J50" s="53"/>
      <c r="K50" s="169"/>
      <c r="L50" s="54"/>
    </row>
    <row r="51" spans="1:12" ht="14.4" x14ac:dyDescent="0.3">
      <c r="A51" s="6"/>
      <c r="B51" s="7"/>
      <c r="C51" s="37"/>
      <c r="D51" s="50"/>
      <c r="E51" s="51"/>
      <c r="F51" s="52"/>
      <c r="G51" s="53"/>
      <c r="H51" s="53"/>
      <c r="I51" s="53"/>
      <c r="J51" s="53"/>
      <c r="K51" s="169"/>
      <c r="L51" s="54"/>
    </row>
    <row r="52" spans="1:12" ht="14.4" x14ac:dyDescent="0.3">
      <c r="A52" s="8"/>
      <c r="B52" s="9"/>
      <c r="C52" s="55"/>
      <c r="D52" s="56" t="s">
        <v>32</v>
      </c>
      <c r="E52" s="57"/>
      <c r="F52" s="59">
        <f>SUM(F46:F51)</f>
        <v>505</v>
      </c>
      <c r="G52" s="59">
        <f>SUM(G46:G51)</f>
        <v>34.799999999999997</v>
      </c>
      <c r="H52" s="59">
        <f>SUM(H46:H51)</f>
        <v>21.78</v>
      </c>
      <c r="I52" s="59">
        <f>SUM(I46:I51)</f>
        <v>132.52000000000001</v>
      </c>
      <c r="J52" s="59">
        <f>SUM(J46:J51)</f>
        <v>856.19223199999999</v>
      </c>
      <c r="K52" s="113"/>
      <c r="L52" s="80">
        <f>SUM(L46:L51)</f>
        <v>98.58</v>
      </c>
    </row>
    <row r="53" spans="1:12" ht="28.8" x14ac:dyDescent="0.3">
      <c r="A53" s="5">
        <v>1</v>
      </c>
      <c r="B53" s="5">
        <v>3</v>
      </c>
      <c r="C53" s="61" t="s">
        <v>24</v>
      </c>
      <c r="D53" s="40" t="s">
        <v>25</v>
      </c>
      <c r="E53" s="28" t="s">
        <v>129</v>
      </c>
      <c r="F53" s="125">
        <v>60</v>
      </c>
      <c r="G53" s="29">
        <v>1.85</v>
      </c>
      <c r="H53" s="32">
        <v>4.3499999999999996</v>
      </c>
      <c r="I53" s="32">
        <v>7.47</v>
      </c>
      <c r="J53" s="32">
        <v>74.481776543999999</v>
      </c>
      <c r="K53" s="165" t="str">
        <f>"42/1"</f>
        <v>42/1</v>
      </c>
      <c r="L53" s="152">
        <v>103.61</v>
      </c>
    </row>
    <row r="54" spans="1:12" ht="14.4" x14ac:dyDescent="0.3">
      <c r="A54" s="6"/>
      <c r="B54" s="7"/>
      <c r="C54" s="37"/>
      <c r="D54" s="40" t="s">
        <v>26</v>
      </c>
      <c r="E54" s="85" t="s">
        <v>95</v>
      </c>
      <c r="F54" s="129">
        <v>270</v>
      </c>
      <c r="G54" s="86">
        <v>9</v>
      </c>
      <c r="H54" s="86">
        <v>2</v>
      </c>
      <c r="I54" s="86">
        <v>33</v>
      </c>
      <c r="J54" s="86">
        <v>184</v>
      </c>
      <c r="K54" s="172" t="s">
        <v>49</v>
      </c>
      <c r="L54" s="151"/>
    </row>
    <row r="55" spans="1:12" ht="14.4" x14ac:dyDescent="0.3">
      <c r="A55" s="6"/>
      <c r="B55" s="7"/>
      <c r="C55" s="37"/>
      <c r="D55" s="40" t="s">
        <v>27</v>
      </c>
      <c r="E55" s="120" t="s">
        <v>85</v>
      </c>
      <c r="F55" s="129">
        <v>90</v>
      </c>
      <c r="G55" s="29">
        <v>18.75</v>
      </c>
      <c r="H55" s="29">
        <v>15.85</v>
      </c>
      <c r="I55" s="29">
        <v>22.78</v>
      </c>
      <c r="J55" s="75">
        <v>177.57</v>
      </c>
      <c r="K55" s="173" t="s">
        <v>87</v>
      </c>
      <c r="L55" s="151"/>
    </row>
    <row r="56" spans="1:12" ht="14.4" x14ac:dyDescent="0.3">
      <c r="A56" s="6"/>
      <c r="B56" s="7"/>
      <c r="C56" s="37"/>
      <c r="D56" s="119" t="s">
        <v>28</v>
      </c>
      <c r="E56" s="121" t="s">
        <v>119</v>
      </c>
      <c r="F56" s="130">
        <v>150</v>
      </c>
      <c r="G56" s="29">
        <v>3.63</v>
      </c>
      <c r="H56" s="29">
        <v>3.18</v>
      </c>
      <c r="I56" s="29">
        <v>38.26</v>
      </c>
      <c r="J56" s="75">
        <v>196.75</v>
      </c>
      <c r="K56" s="173" t="s">
        <v>120</v>
      </c>
      <c r="L56" s="151"/>
    </row>
    <row r="57" spans="1:12" ht="14.4" x14ac:dyDescent="0.3">
      <c r="A57" s="6"/>
      <c r="B57" s="7"/>
      <c r="C57" s="37"/>
      <c r="D57" s="40" t="s">
        <v>29</v>
      </c>
      <c r="E57" s="28" t="s">
        <v>65</v>
      </c>
      <c r="F57" s="125">
        <v>200</v>
      </c>
      <c r="G57" s="29">
        <v>0</v>
      </c>
      <c r="H57" s="29">
        <v>0</v>
      </c>
      <c r="I57" s="29">
        <v>18.95</v>
      </c>
      <c r="J57" s="29">
        <v>70.710400000000007</v>
      </c>
      <c r="K57" s="165" t="str">
        <f>"пром."</f>
        <v>пром.</v>
      </c>
      <c r="L57" s="147"/>
    </row>
    <row r="58" spans="1:12" ht="14.4" x14ac:dyDescent="0.3">
      <c r="A58" s="6"/>
      <c r="B58" s="7"/>
      <c r="C58" s="37"/>
      <c r="D58" s="40" t="s">
        <v>30</v>
      </c>
      <c r="E58" s="28" t="s">
        <v>43</v>
      </c>
      <c r="F58" s="125">
        <v>35</v>
      </c>
      <c r="G58" s="29">
        <v>2.34</v>
      </c>
      <c r="H58" s="29">
        <v>0.25</v>
      </c>
      <c r="I58" s="29">
        <v>17.57</v>
      </c>
      <c r="J58" s="29">
        <v>73.690120000000007</v>
      </c>
      <c r="K58" s="165" t="str">
        <f>"пром."</f>
        <v>пром.</v>
      </c>
      <c r="L58" s="147"/>
    </row>
    <row r="59" spans="1:12" ht="14.4" x14ac:dyDescent="0.3">
      <c r="A59" s="6"/>
      <c r="B59" s="7"/>
      <c r="C59" s="37"/>
      <c r="D59" s="40" t="s">
        <v>31</v>
      </c>
      <c r="E59" s="30" t="s">
        <v>44</v>
      </c>
      <c r="F59" s="126">
        <v>25</v>
      </c>
      <c r="G59" s="32">
        <v>1.65</v>
      </c>
      <c r="H59" s="32">
        <v>0.3</v>
      </c>
      <c r="I59" s="32">
        <v>10.43</v>
      </c>
      <c r="J59" s="32">
        <v>48.344999999999999</v>
      </c>
      <c r="K59" s="166" t="str">
        <f>"пром."</f>
        <v>пром.</v>
      </c>
      <c r="L59" s="148"/>
    </row>
    <row r="60" spans="1:12" ht="14.4" x14ac:dyDescent="0.3">
      <c r="A60" s="6"/>
      <c r="B60" s="7"/>
      <c r="C60" s="37"/>
      <c r="D60" s="50"/>
      <c r="E60" s="51"/>
      <c r="F60" s="52"/>
      <c r="G60" s="48"/>
      <c r="H60" s="48"/>
      <c r="I60" s="48"/>
      <c r="J60" s="65"/>
      <c r="K60" s="169"/>
      <c r="L60" s="54"/>
    </row>
    <row r="61" spans="1:12" ht="14.4" x14ac:dyDescent="0.3">
      <c r="A61" s="6"/>
      <c r="B61" s="7"/>
      <c r="C61" s="37"/>
      <c r="D61" s="50"/>
      <c r="E61" s="51"/>
      <c r="F61" s="52"/>
      <c r="G61" s="53"/>
      <c r="H61" s="53"/>
      <c r="I61" s="53"/>
      <c r="J61" s="53"/>
      <c r="K61" s="169"/>
      <c r="L61" s="54"/>
    </row>
    <row r="62" spans="1:12" ht="14.4" x14ac:dyDescent="0.3">
      <c r="A62" s="8"/>
      <c r="B62" s="9"/>
      <c r="C62" s="55"/>
      <c r="D62" s="56" t="s">
        <v>32</v>
      </c>
      <c r="E62" s="57"/>
      <c r="F62" s="58">
        <f>SUM(F53:F61)</f>
        <v>830</v>
      </c>
      <c r="G62" s="59">
        <f t="shared" ref="G62" si="10">SUM(G53:G61)</f>
        <v>37.220000000000006</v>
      </c>
      <c r="H62" s="59">
        <f t="shared" ref="H62" si="11">SUM(H53:H61)</f>
        <v>25.93</v>
      </c>
      <c r="I62" s="59">
        <f t="shared" ref="I62" si="12">SUM(I53:I61)</f>
        <v>148.46</v>
      </c>
      <c r="J62" s="59">
        <f t="shared" ref="J62:L62" si="13">SUM(J53:J61)</f>
        <v>825.54729654400001</v>
      </c>
      <c r="K62" s="170"/>
      <c r="L62" s="60">
        <f t="shared" si="13"/>
        <v>103.61</v>
      </c>
    </row>
    <row r="63" spans="1:12" ht="15.75" customHeight="1" thickBot="1" x14ac:dyDescent="0.3">
      <c r="A63" s="19">
        <v>1</v>
      </c>
      <c r="B63" s="19">
        <v>2</v>
      </c>
      <c r="C63" s="263" t="s">
        <v>4</v>
      </c>
      <c r="D63" s="264"/>
      <c r="E63" s="62"/>
      <c r="F63" s="66">
        <f>F52+F62</f>
        <v>1335</v>
      </c>
      <c r="G63" s="63">
        <f>G52+G62</f>
        <v>72.02000000000001</v>
      </c>
      <c r="H63" s="63">
        <f>H52+H62</f>
        <v>47.71</v>
      </c>
      <c r="I63" s="63">
        <f>I52+I62</f>
        <v>280.98</v>
      </c>
      <c r="J63" s="63">
        <f>J52+J62</f>
        <v>1681.739528544</v>
      </c>
      <c r="K63" s="171"/>
      <c r="L63" s="64">
        <f>L52+L62</f>
        <v>202.19</v>
      </c>
    </row>
    <row r="64" spans="1:12" ht="28.8" x14ac:dyDescent="0.3">
      <c r="A64" s="10">
        <v>1</v>
      </c>
      <c r="B64" s="11">
        <v>4</v>
      </c>
      <c r="C64" s="35" t="s">
        <v>20</v>
      </c>
      <c r="D64" s="36" t="s">
        <v>21</v>
      </c>
      <c r="E64" s="28" t="s">
        <v>98</v>
      </c>
      <c r="F64" s="125">
        <v>150</v>
      </c>
      <c r="G64" s="29">
        <v>3.75</v>
      </c>
      <c r="H64" s="29">
        <v>4.8899999999999997</v>
      </c>
      <c r="I64" s="29">
        <v>19.809999999999999</v>
      </c>
      <c r="J64" s="29">
        <v>137.11874175</v>
      </c>
      <c r="K64" s="174" t="s">
        <v>99</v>
      </c>
      <c r="L64" s="153">
        <v>74.739999999999995</v>
      </c>
    </row>
    <row r="65" spans="1:12" ht="14.4" x14ac:dyDescent="0.3">
      <c r="A65" s="12"/>
      <c r="B65" s="7"/>
      <c r="C65" s="37"/>
      <c r="D65" s="40" t="s">
        <v>22</v>
      </c>
      <c r="E65" s="33" t="s">
        <v>50</v>
      </c>
      <c r="F65" s="127">
        <v>200</v>
      </c>
      <c r="G65" s="29">
        <v>0.35</v>
      </c>
      <c r="H65" s="29">
        <v>0</v>
      </c>
      <c r="I65" s="29">
        <v>23.31</v>
      </c>
      <c r="J65" s="29">
        <v>88.911519999999982</v>
      </c>
      <c r="K65" s="172" t="s">
        <v>45</v>
      </c>
      <c r="L65" s="154"/>
    </row>
    <row r="66" spans="1:12" ht="14.4" x14ac:dyDescent="0.3">
      <c r="A66" s="12"/>
      <c r="B66" s="7"/>
      <c r="C66" s="37"/>
      <c r="D66" s="40" t="s">
        <v>30</v>
      </c>
      <c r="E66" s="33" t="s">
        <v>43</v>
      </c>
      <c r="F66" s="127">
        <v>30</v>
      </c>
      <c r="G66" s="41">
        <v>2</v>
      </c>
      <c r="H66" s="41">
        <v>0</v>
      </c>
      <c r="I66" s="41">
        <v>15</v>
      </c>
      <c r="J66" s="42">
        <v>63</v>
      </c>
      <c r="K66" s="172" t="s">
        <v>46</v>
      </c>
      <c r="L66" s="154"/>
    </row>
    <row r="67" spans="1:12" ht="14.4" x14ac:dyDescent="0.3">
      <c r="A67" s="12"/>
      <c r="B67" s="7"/>
      <c r="C67" s="37"/>
      <c r="D67" s="40" t="s">
        <v>31</v>
      </c>
      <c r="E67" s="33" t="s">
        <v>44</v>
      </c>
      <c r="F67" s="127">
        <v>20</v>
      </c>
      <c r="G67" s="41">
        <v>1</v>
      </c>
      <c r="H67" s="41">
        <v>0</v>
      </c>
      <c r="I67" s="41">
        <v>8</v>
      </c>
      <c r="J67" s="42">
        <v>39</v>
      </c>
      <c r="K67" s="175" t="s">
        <v>46</v>
      </c>
      <c r="L67" s="154"/>
    </row>
    <row r="68" spans="1:12" ht="14.4" x14ac:dyDescent="0.3">
      <c r="A68" s="12"/>
      <c r="B68" s="7"/>
      <c r="C68" s="37"/>
      <c r="D68" s="40" t="s">
        <v>23</v>
      </c>
      <c r="E68" s="30" t="s">
        <v>100</v>
      </c>
      <c r="F68" s="126">
        <v>230</v>
      </c>
      <c r="G68" s="32">
        <v>3.45</v>
      </c>
      <c r="H68" s="32">
        <v>1.1499999999999999</v>
      </c>
      <c r="I68" s="32">
        <v>52.21</v>
      </c>
      <c r="J68" s="32">
        <v>219.65</v>
      </c>
      <c r="K68" s="175" t="s">
        <v>46</v>
      </c>
      <c r="L68" s="54"/>
    </row>
    <row r="69" spans="1:12" ht="14.4" x14ac:dyDescent="0.3">
      <c r="A69" s="12"/>
      <c r="B69" s="7"/>
      <c r="C69" s="37"/>
      <c r="D69" s="50"/>
      <c r="E69" s="51"/>
      <c r="F69" s="52"/>
      <c r="G69" s="53"/>
      <c r="H69" s="53"/>
      <c r="I69" s="53"/>
      <c r="J69" s="53"/>
      <c r="K69" s="169"/>
      <c r="L69" s="54"/>
    </row>
    <row r="70" spans="1:12" ht="14.4" x14ac:dyDescent="0.3">
      <c r="A70" s="12"/>
      <c r="B70" s="7"/>
      <c r="C70" s="37"/>
      <c r="D70" s="50"/>
      <c r="E70" s="51"/>
      <c r="F70" s="52"/>
      <c r="G70" s="53"/>
      <c r="H70" s="53"/>
      <c r="I70" s="53"/>
      <c r="J70" s="53"/>
      <c r="K70" s="169"/>
      <c r="L70" s="54"/>
    </row>
    <row r="71" spans="1:12" ht="14.4" x14ac:dyDescent="0.3">
      <c r="A71" s="13"/>
      <c r="B71" s="9"/>
      <c r="C71" s="55"/>
      <c r="D71" s="56" t="s">
        <v>32</v>
      </c>
      <c r="E71" s="57"/>
      <c r="F71" s="58">
        <f>SUM(F64:F70)</f>
        <v>630</v>
      </c>
      <c r="G71" s="59">
        <f t="shared" ref="G71" si="14">SUM(G64:G70)</f>
        <v>10.55</v>
      </c>
      <c r="H71" s="59">
        <f t="shared" ref="H71" si="15">SUM(H64:H70)</f>
        <v>6.0399999999999991</v>
      </c>
      <c r="I71" s="59">
        <f t="shared" ref="I71" si="16">SUM(I64:I70)</f>
        <v>118.33000000000001</v>
      </c>
      <c r="J71" s="59">
        <f t="shared" ref="J71:L71" si="17">SUM(J64:J70)</f>
        <v>547.68026175</v>
      </c>
      <c r="K71" s="170"/>
      <c r="L71" s="60">
        <f t="shared" si="17"/>
        <v>74.739999999999995</v>
      </c>
    </row>
    <row r="72" spans="1:12" ht="28.8" x14ac:dyDescent="0.3">
      <c r="A72" s="14">
        <f>A64</f>
        <v>1</v>
      </c>
      <c r="B72" s="5">
        <f>B64</f>
        <v>4</v>
      </c>
      <c r="C72" s="61" t="s">
        <v>24</v>
      </c>
      <c r="D72" s="40" t="s">
        <v>25</v>
      </c>
      <c r="E72" s="28" t="s">
        <v>130</v>
      </c>
      <c r="F72" s="125">
        <v>60</v>
      </c>
      <c r="G72" s="29">
        <v>1.08</v>
      </c>
      <c r="H72" s="29">
        <v>3.73</v>
      </c>
      <c r="I72" s="29">
        <v>7.89</v>
      </c>
      <c r="J72" s="200">
        <v>68.63</v>
      </c>
      <c r="K72" s="165" t="str">
        <f>"44/1"</f>
        <v>44/1</v>
      </c>
      <c r="L72" s="152">
        <v>124.66</v>
      </c>
    </row>
    <row r="73" spans="1:12" ht="29.25" customHeight="1" x14ac:dyDescent="0.3">
      <c r="A73" s="12"/>
      <c r="B73" s="7"/>
      <c r="C73" s="37"/>
      <c r="D73" s="40" t="s">
        <v>26</v>
      </c>
      <c r="E73" s="122" t="s">
        <v>122</v>
      </c>
      <c r="F73" s="131">
        <v>270</v>
      </c>
      <c r="G73" s="86">
        <v>7.47</v>
      </c>
      <c r="H73" s="86">
        <v>8.43</v>
      </c>
      <c r="I73" s="86">
        <v>22.85</v>
      </c>
      <c r="J73" s="87">
        <v>194.91</v>
      </c>
      <c r="K73" s="172" t="s">
        <v>52</v>
      </c>
      <c r="L73" s="151"/>
    </row>
    <row r="74" spans="1:12" ht="14.4" x14ac:dyDescent="0.3">
      <c r="A74" s="12"/>
      <c r="B74" s="7"/>
      <c r="C74" s="37"/>
      <c r="D74" s="40" t="s">
        <v>27</v>
      </c>
      <c r="E74" s="28" t="s">
        <v>121</v>
      </c>
      <c r="F74" s="131">
        <v>120</v>
      </c>
      <c r="G74" s="29">
        <v>22.25</v>
      </c>
      <c r="H74" s="29">
        <v>9.1</v>
      </c>
      <c r="I74" s="32">
        <v>0</v>
      </c>
      <c r="J74" s="75">
        <v>171.33989999999997</v>
      </c>
      <c r="K74" s="173" t="s">
        <v>116</v>
      </c>
      <c r="L74" s="151"/>
    </row>
    <row r="75" spans="1:12" ht="14.4" x14ac:dyDescent="0.3">
      <c r="A75" s="12"/>
      <c r="B75" s="7"/>
      <c r="C75" s="37"/>
      <c r="D75" s="40" t="s">
        <v>28</v>
      </c>
      <c r="E75" s="28" t="s">
        <v>64</v>
      </c>
      <c r="F75" s="125">
        <v>150</v>
      </c>
      <c r="G75" s="29">
        <v>3.11</v>
      </c>
      <c r="H75" s="29">
        <v>3.67</v>
      </c>
      <c r="I75" s="29">
        <v>22.07</v>
      </c>
      <c r="J75" s="29">
        <v>132.58571249999997</v>
      </c>
      <c r="K75" s="165" t="str">
        <f>"3/3"</f>
        <v>3/3</v>
      </c>
      <c r="L75" s="147"/>
    </row>
    <row r="76" spans="1:12" ht="14.4" x14ac:dyDescent="0.3">
      <c r="A76" s="12"/>
      <c r="B76" s="7"/>
      <c r="C76" s="37"/>
      <c r="D76" s="40" t="s">
        <v>29</v>
      </c>
      <c r="E76" s="30" t="s">
        <v>51</v>
      </c>
      <c r="F76" s="126">
        <v>200</v>
      </c>
      <c r="G76" s="32">
        <v>0.12</v>
      </c>
      <c r="H76" s="32">
        <v>0.02</v>
      </c>
      <c r="I76" s="32">
        <v>9.83</v>
      </c>
      <c r="J76" s="32">
        <v>38.659836097560984</v>
      </c>
      <c r="K76" s="166" t="str">
        <f>"29/10"</f>
        <v>29/10</v>
      </c>
      <c r="L76" s="148"/>
    </row>
    <row r="77" spans="1:12" ht="14.4" x14ac:dyDescent="0.3">
      <c r="A77" s="12"/>
      <c r="B77" s="7"/>
      <c r="C77" s="37"/>
      <c r="D77" s="40" t="s">
        <v>30</v>
      </c>
      <c r="E77" s="28" t="s">
        <v>43</v>
      </c>
      <c r="F77" s="125">
        <v>35</v>
      </c>
      <c r="G77" s="29">
        <v>2.34</v>
      </c>
      <c r="H77" s="29">
        <v>0.25</v>
      </c>
      <c r="I77" s="29">
        <v>17.57</v>
      </c>
      <c r="J77" s="29">
        <v>73.690120000000007</v>
      </c>
      <c r="K77" s="165" t="str">
        <f>"пром."</f>
        <v>пром.</v>
      </c>
      <c r="L77" s="147"/>
    </row>
    <row r="78" spans="1:12" ht="14.4" x14ac:dyDescent="0.3">
      <c r="A78" s="12"/>
      <c r="B78" s="7"/>
      <c r="C78" s="37"/>
      <c r="D78" s="40" t="s">
        <v>31</v>
      </c>
      <c r="E78" s="30" t="s">
        <v>44</v>
      </c>
      <c r="F78" s="126">
        <v>25</v>
      </c>
      <c r="G78" s="32">
        <v>1.65</v>
      </c>
      <c r="H78" s="32">
        <v>0.3</v>
      </c>
      <c r="I78" s="32">
        <v>10.43</v>
      </c>
      <c r="J78" s="32">
        <v>48.344999999999999</v>
      </c>
      <c r="K78" s="166" t="str">
        <f>"пром."</f>
        <v>пром.</v>
      </c>
      <c r="L78" s="148"/>
    </row>
    <row r="79" spans="1:12" ht="14.4" x14ac:dyDescent="0.3">
      <c r="A79" s="12"/>
      <c r="B79" s="7"/>
      <c r="C79" s="37"/>
      <c r="D79" s="207"/>
      <c r="E79" s="30"/>
      <c r="F79" s="126"/>
      <c r="G79" s="32"/>
      <c r="H79" s="32"/>
      <c r="I79" s="32"/>
      <c r="J79" s="32"/>
      <c r="K79" s="208"/>
      <c r="L79" s="54"/>
    </row>
    <row r="80" spans="1:12" ht="14.4" x14ac:dyDescent="0.3">
      <c r="A80" s="12"/>
      <c r="B80" s="7"/>
      <c r="C80" s="37"/>
      <c r="D80" s="50"/>
      <c r="E80" s="51"/>
      <c r="F80" s="52"/>
      <c r="G80" s="53"/>
      <c r="H80" s="53"/>
      <c r="I80" s="53"/>
      <c r="J80" s="53"/>
      <c r="K80" s="169"/>
      <c r="L80" s="54"/>
    </row>
    <row r="81" spans="1:12" ht="14.4" x14ac:dyDescent="0.3">
      <c r="A81" s="13"/>
      <c r="B81" s="9"/>
      <c r="C81" s="55"/>
      <c r="D81" s="56" t="s">
        <v>32</v>
      </c>
      <c r="E81" s="57"/>
      <c r="F81" s="58">
        <f>SUM(F72:F80)</f>
        <v>860</v>
      </c>
      <c r="G81" s="59">
        <f t="shared" ref="G81" si="18">SUM(G72:G80)</f>
        <v>38.020000000000003</v>
      </c>
      <c r="H81" s="59">
        <f t="shared" ref="H81" si="19">SUM(H72:H80)</f>
        <v>25.5</v>
      </c>
      <c r="I81" s="59">
        <f t="shared" ref="I81" si="20">SUM(I72:I80)</f>
        <v>90.640000000000015</v>
      </c>
      <c r="J81" s="59">
        <f t="shared" ref="J81:L81" si="21">SUM(J72:J80)</f>
        <v>728.16056859756088</v>
      </c>
      <c r="K81" s="170"/>
      <c r="L81" s="60">
        <f t="shared" si="21"/>
        <v>124.66</v>
      </c>
    </row>
    <row r="82" spans="1:12" ht="15.75" customHeight="1" thickBot="1" x14ac:dyDescent="0.3">
      <c r="A82" s="17">
        <f>A64</f>
        <v>1</v>
      </c>
      <c r="B82" s="18">
        <f>B64</f>
        <v>4</v>
      </c>
      <c r="C82" s="263" t="s">
        <v>4</v>
      </c>
      <c r="D82" s="264"/>
      <c r="E82" s="62"/>
      <c r="F82" s="66">
        <f>F71+F81</f>
        <v>1490</v>
      </c>
      <c r="G82" s="63">
        <f>G71+G81</f>
        <v>48.570000000000007</v>
      </c>
      <c r="H82" s="63">
        <f>H71+H81</f>
        <v>31.54</v>
      </c>
      <c r="I82" s="63">
        <f>I71+I81</f>
        <v>208.97000000000003</v>
      </c>
      <c r="J82" s="63">
        <f>J71+J81</f>
        <v>1275.8408303475608</v>
      </c>
      <c r="K82" s="171"/>
      <c r="L82" s="64">
        <f>L71+L81</f>
        <v>199.39999999999998</v>
      </c>
    </row>
    <row r="83" spans="1:12" ht="14.4" x14ac:dyDescent="0.3">
      <c r="A83" s="10">
        <v>1</v>
      </c>
      <c r="B83" s="11">
        <v>5</v>
      </c>
      <c r="C83" s="35" t="s">
        <v>20</v>
      </c>
      <c r="D83" s="40" t="s">
        <v>27</v>
      </c>
      <c r="E83" s="90" t="s">
        <v>53</v>
      </c>
      <c r="F83" s="132">
        <v>100</v>
      </c>
      <c r="G83" s="88">
        <v>17</v>
      </c>
      <c r="H83" s="84">
        <v>4</v>
      </c>
      <c r="I83" s="84">
        <v>9</v>
      </c>
      <c r="J83" s="84">
        <v>138</v>
      </c>
      <c r="K83" s="174" t="s">
        <v>55</v>
      </c>
      <c r="L83" s="155">
        <v>62.06</v>
      </c>
    </row>
    <row r="84" spans="1:12" ht="14.4" x14ac:dyDescent="0.3">
      <c r="A84" s="12"/>
      <c r="B84" s="7"/>
      <c r="C84" s="37"/>
      <c r="D84" s="40" t="s">
        <v>28</v>
      </c>
      <c r="E84" s="28" t="s">
        <v>108</v>
      </c>
      <c r="F84" s="125">
        <v>150</v>
      </c>
      <c r="G84" s="29">
        <v>4</v>
      </c>
      <c r="H84" s="29">
        <v>4.7699999999999996</v>
      </c>
      <c r="I84" s="32">
        <v>20.81</v>
      </c>
      <c r="J84" s="86">
        <v>132.47999999999999</v>
      </c>
      <c r="K84" s="165" t="str">
        <f>"32/3"</f>
        <v>32/3</v>
      </c>
      <c r="L84" s="147"/>
    </row>
    <row r="85" spans="1:12" ht="14.4" x14ac:dyDescent="0.3">
      <c r="A85" s="12"/>
      <c r="B85" s="7"/>
      <c r="C85" s="37"/>
      <c r="D85" s="40" t="s">
        <v>29</v>
      </c>
      <c r="E85" s="85" t="s">
        <v>54</v>
      </c>
      <c r="F85" s="129">
        <v>200</v>
      </c>
      <c r="G85" s="86">
        <v>0</v>
      </c>
      <c r="H85" s="86">
        <v>0</v>
      </c>
      <c r="I85" s="86">
        <v>19</v>
      </c>
      <c r="J85" s="86">
        <v>74</v>
      </c>
      <c r="K85" s="172" t="s">
        <v>57</v>
      </c>
      <c r="L85" s="147"/>
    </row>
    <row r="86" spans="1:12" ht="14.4" x14ac:dyDescent="0.3">
      <c r="A86" s="12"/>
      <c r="B86" s="7"/>
      <c r="C86" s="37"/>
      <c r="D86" s="40" t="s">
        <v>30</v>
      </c>
      <c r="E86" s="85" t="s">
        <v>43</v>
      </c>
      <c r="F86" s="129">
        <v>30</v>
      </c>
      <c r="G86" s="86">
        <v>2</v>
      </c>
      <c r="H86" s="86">
        <v>0</v>
      </c>
      <c r="I86" s="86">
        <v>15</v>
      </c>
      <c r="J86" s="32">
        <v>84.22</v>
      </c>
      <c r="K86" s="172" t="s">
        <v>46</v>
      </c>
      <c r="L86" s="147"/>
    </row>
    <row r="87" spans="1:12" ht="14.4" x14ac:dyDescent="0.3">
      <c r="A87" s="12"/>
      <c r="B87" s="7"/>
      <c r="C87" s="37"/>
      <c r="D87" s="40" t="s">
        <v>31</v>
      </c>
      <c r="E87" s="91" t="s">
        <v>44</v>
      </c>
      <c r="F87" s="130">
        <v>20</v>
      </c>
      <c r="G87" s="89">
        <v>1</v>
      </c>
      <c r="H87" s="89">
        <v>0</v>
      </c>
      <c r="I87" s="86">
        <v>8</v>
      </c>
      <c r="J87" s="32">
        <v>58.01</v>
      </c>
      <c r="K87" s="176" t="s">
        <v>46</v>
      </c>
      <c r="L87" s="148"/>
    </row>
    <row r="88" spans="1:12" ht="14.4" x14ac:dyDescent="0.3">
      <c r="A88" s="12"/>
      <c r="B88" s="7"/>
      <c r="C88" s="37"/>
      <c r="D88" s="40"/>
      <c r="E88" s="33"/>
      <c r="F88" s="127"/>
      <c r="G88" s="41"/>
      <c r="H88" s="41"/>
      <c r="I88" s="41"/>
      <c r="J88" s="42"/>
      <c r="K88" s="177"/>
      <c r="L88" s="154"/>
    </row>
    <row r="89" spans="1:12" ht="14.4" x14ac:dyDescent="0.3">
      <c r="A89" s="12"/>
      <c r="B89" s="7"/>
      <c r="C89" s="37"/>
      <c r="D89" s="50"/>
      <c r="E89" s="67"/>
      <c r="F89" s="68"/>
      <c r="G89" s="53"/>
      <c r="H89" s="53"/>
      <c r="I89" s="53"/>
      <c r="J89" s="69"/>
      <c r="K89" s="178"/>
      <c r="L89" s="70"/>
    </row>
    <row r="90" spans="1:12" ht="14.4" x14ac:dyDescent="0.3">
      <c r="A90" s="12"/>
      <c r="B90" s="7"/>
      <c r="C90" s="37"/>
      <c r="D90" s="50"/>
      <c r="E90" s="51"/>
      <c r="F90" s="52"/>
      <c r="G90" s="53"/>
      <c r="H90" s="53"/>
      <c r="I90" s="53"/>
      <c r="J90" s="53"/>
      <c r="K90" s="169"/>
      <c r="L90" s="54"/>
    </row>
    <row r="91" spans="1:12" ht="14.4" x14ac:dyDescent="0.3">
      <c r="A91" s="13"/>
      <c r="B91" s="9"/>
      <c r="C91" s="55"/>
      <c r="D91" s="56" t="s">
        <v>32</v>
      </c>
      <c r="E91" s="57"/>
      <c r="F91" s="58">
        <f>SUM(F83:F90)</f>
        <v>500</v>
      </c>
      <c r="G91" s="59">
        <f t="shared" ref="G91" si="22">SUM(G83:G90)</f>
        <v>24</v>
      </c>
      <c r="H91" s="59">
        <f t="shared" ref="H91" si="23">SUM(H83:H90)</f>
        <v>8.77</v>
      </c>
      <c r="I91" s="59">
        <f t="shared" ref="I91" si="24">SUM(I83:I90)</f>
        <v>71.81</v>
      </c>
      <c r="J91" s="59">
        <f t="shared" ref="J91:L91" si="25">SUM(J83:J90)</f>
        <v>486.71000000000004</v>
      </c>
      <c r="K91" s="170"/>
      <c r="L91" s="60">
        <f t="shared" si="25"/>
        <v>62.06</v>
      </c>
    </row>
    <row r="92" spans="1:12" ht="28.8" x14ac:dyDescent="0.3">
      <c r="A92" s="14">
        <f>A83</f>
        <v>1</v>
      </c>
      <c r="B92" s="5">
        <f>B83</f>
        <v>5</v>
      </c>
      <c r="C92" s="61" t="s">
        <v>24</v>
      </c>
      <c r="D92" s="40" t="s">
        <v>25</v>
      </c>
      <c r="E92" s="83" t="s">
        <v>58</v>
      </c>
      <c r="F92" s="128">
        <v>60</v>
      </c>
      <c r="G92" s="84">
        <v>2</v>
      </c>
      <c r="H92" s="86">
        <v>4</v>
      </c>
      <c r="I92" s="86">
        <v>5</v>
      </c>
      <c r="J92" s="86">
        <v>63</v>
      </c>
      <c r="K92" s="172" t="s">
        <v>61</v>
      </c>
      <c r="L92" s="147">
        <v>106.31</v>
      </c>
    </row>
    <row r="93" spans="1:12" ht="14.4" x14ac:dyDescent="0.3">
      <c r="A93" s="12"/>
      <c r="B93" s="7"/>
      <c r="C93" s="37"/>
      <c r="D93" s="40" t="s">
        <v>26</v>
      </c>
      <c r="E93" s="85" t="s">
        <v>59</v>
      </c>
      <c r="F93" s="129">
        <v>250</v>
      </c>
      <c r="G93" s="29">
        <v>10.43</v>
      </c>
      <c r="H93" s="32">
        <v>4.71</v>
      </c>
      <c r="I93" s="32">
        <v>16.36</v>
      </c>
      <c r="J93" s="86">
        <v>148</v>
      </c>
      <c r="K93" s="172" t="s">
        <v>62</v>
      </c>
      <c r="L93" s="147"/>
    </row>
    <row r="94" spans="1:12" ht="14.4" x14ac:dyDescent="0.3">
      <c r="A94" s="12"/>
      <c r="B94" s="7"/>
      <c r="C94" s="37"/>
      <c r="D94" s="40" t="s">
        <v>27</v>
      </c>
      <c r="E94" s="85" t="s">
        <v>60</v>
      </c>
      <c r="F94" s="129">
        <v>250</v>
      </c>
      <c r="G94" s="86">
        <v>26</v>
      </c>
      <c r="H94" s="86">
        <v>5</v>
      </c>
      <c r="I94" s="86">
        <v>48</v>
      </c>
      <c r="J94" s="86">
        <v>339</v>
      </c>
      <c r="K94" s="172" t="s">
        <v>63</v>
      </c>
      <c r="L94" s="147"/>
    </row>
    <row r="95" spans="1:12" ht="14.4" x14ac:dyDescent="0.3">
      <c r="A95" s="12"/>
      <c r="B95" s="7"/>
      <c r="C95" s="37"/>
      <c r="D95" s="253" t="s">
        <v>22</v>
      </c>
      <c r="E95" s="254" t="s">
        <v>110</v>
      </c>
      <c r="F95" s="255">
        <v>200</v>
      </c>
      <c r="G95" s="29">
        <v>2.92</v>
      </c>
      <c r="H95" s="29">
        <v>3.16</v>
      </c>
      <c r="I95" s="29">
        <v>14.44</v>
      </c>
      <c r="J95" s="256">
        <v>95.2</v>
      </c>
      <c r="K95" s="257" t="s">
        <v>109</v>
      </c>
      <c r="L95" s="147"/>
    </row>
    <row r="96" spans="1:12" ht="14.4" x14ac:dyDescent="0.3">
      <c r="A96" s="12"/>
      <c r="B96" s="7"/>
      <c r="C96" s="37"/>
      <c r="D96" s="40" t="s">
        <v>30</v>
      </c>
      <c r="E96" s="85" t="s">
        <v>43</v>
      </c>
      <c r="F96" s="129">
        <v>35</v>
      </c>
      <c r="G96" s="29">
        <v>2.34</v>
      </c>
      <c r="H96" s="32">
        <v>0.25</v>
      </c>
      <c r="I96" s="32">
        <v>17.57</v>
      </c>
      <c r="J96" s="32">
        <v>73.690120000000007</v>
      </c>
      <c r="K96" s="172" t="s">
        <v>46</v>
      </c>
      <c r="L96" s="147"/>
    </row>
    <row r="97" spans="1:12" ht="14.4" x14ac:dyDescent="0.3">
      <c r="A97" s="12"/>
      <c r="B97" s="7"/>
      <c r="C97" s="37"/>
      <c r="D97" s="40" t="s">
        <v>31</v>
      </c>
      <c r="E97" s="85" t="s">
        <v>44</v>
      </c>
      <c r="F97" s="129">
        <v>25</v>
      </c>
      <c r="G97" s="32">
        <v>1.65</v>
      </c>
      <c r="H97" s="32">
        <v>0.3</v>
      </c>
      <c r="I97" s="32">
        <v>10.43</v>
      </c>
      <c r="J97" s="32">
        <v>48.344999999999999</v>
      </c>
      <c r="K97" s="172" t="s">
        <v>46</v>
      </c>
      <c r="L97" s="148"/>
    </row>
    <row r="98" spans="1:12" ht="14.4" x14ac:dyDescent="0.3">
      <c r="A98" s="12"/>
      <c r="B98" s="7"/>
      <c r="C98" s="37"/>
      <c r="D98" s="223"/>
      <c r="E98" s="224"/>
      <c r="F98" s="47"/>
      <c r="G98" s="225"/>
      <c r="H98" s="225"/>
      <c r="I98" s="228"/>
      <c r="J98" s="227"/>
      <c r="K98" s="226"/>
      <c r="L98" s="54"/>
    </row>
    <row r="99" spans="1:12" ht="14.4" x14ac:dyDescent="0.3">
      <c r="A99" s="12"/>
      <c r="B99" s="7"/>
      <c r="C99" s="37"/>
      <c r="D99" s="50"/>
      <c r="E99" s="51"/>
      <c r="F99" s="52"/>
      <c r="G99" s="53"/>
      <c r="H99" s="53"/>
      <c r="I99" s="53"/>
      <c r="J99" s="53"/>
      <c r="K99" s="169"/>
      <c r="L99" s="54"/>
    </row>
    <row r="100" spans="1:12" ht="14.4" x14ac:dyDescent="0.3">
      <c r="A100" s="13"/>
      <c r="B100" s="9"/>
      <c r="C100" s="55"/>
      <c r="D100" s="56" t="s">
        <v>32</v>
      </c>
      <c r="E100" s="57"/>
      <c r="F100" s="58">
        <f>SUM(F92:F99)</f>
        <v>820</v>
      </c>
      <c r="G100" s="59">
        <f t="shared" ref="G100" si="26">SUM(G92:G99)</f>
        <v>45.339999999999996</v>
      </c>
      <c r="H100" s="59">
        <f t="shared" ref="H100" si="27">SUM(H92:H99)</f>
        <v>17.420000000000002</v>
      </c>
      <c r="I100" s="59">
        <f t="shared" ref="I100" si="28">SUM(I92:I99)</f>
        <v>111.80000000000001</v>
      </c>
      <c r="J100" s="59">
        <f t="shared" ref="J100:L100" si="29">SUM(J92:J99)</f>
        <v>767.23512000000005</v>
      </c>
      <c r="K100" s="170"/>
      <c r="L100" s="60">
        <f t="shared" si="29"/>
        <v>106.31</v>
      </c>
    </row>
    <row r="101" spans="1:12" ht="15.75" customHeight="1" thickBot="1" x14ac:dyDescent="0.3">
      <c r="A101" s="17">
        <f>A83</f>
        <v>1</v>
      </c>
      <c r="B101" s="18">
        <f>B83</f>
        <v>5</v>
      </c>
      <c r="C101" s="263" t="s">
        <v>4</v>
      </c>
      <c r="D101" s="264"/>
      <c r="E101" s="62"/>
      <c r="F101" s="66">
        <f>F91+F100</f>
        <v>1320</v>
      </c>
      <c r="G101" s="63">
        <f>G91+G100</f>
        <v>69.34</v>
      </c>
      <c r="H101" s="63">
        <f>H91+H100</f>
        <v>26.19</v>
      </c>
      <c r="I101" s="63">
        <f>I91+I100</f>
        <v>183.61</v>
      </c>
      <c r="J101" s="63">
        <f>J91+J100</f>
        <v>1253.9451200000001</v>
      </c>
      <c r="K101" s="171"/>
      <c r="L101" s="64">
        <f>L91+L100</f>
        <v>168.37</v>
      </c>
    </row>
    <row r="102" spans="1:12" ht="14.4" x14ac:dyDescent="0.3">
      <c r="A102" s="10">
        <v>2</v>
      </c>
      <c r="B102" s="11">
        <v>1</v>
      </c>
      <c r="C102" s="35" t="s">
        <v>20</v>
      </c>
      <c r="D102" s="40" t="s">
        <v>27</v>
      </c>
      <c r="E102" s="28" t="s">
        <v>121</v>
      </c>
      <c r="F102" s="131">
        <v>120</v>
      </c>
      <c r="G102" s="29">
        <v>22.25</v>
      </c>
      <c r="H102" s="29">
        <v>9.1</v>
      </c>
      <c r="I102" s="32">
        <v>0</v>
      </c>
      <c r="J102" s="75">
        <v>171.33989999999997</v>
      </c>
      <c r="K102" s="173" t="s">
        <v>116</v>
      </c>
      <c r="L102" s="151">
        <v>157.18</v>
      </c>
    </row>
    <row r="103" spans="1:12" ht="14.4" x14ac:dyDescent="0.3">
      <c r="A103" s="12"/>
      <c r="B103" s="7"/>
      <c r="C103" s="37"/>
      <c r="D103" s="40" t="s">
        <v>28</v>
      </c>
      <c r="E103" s="28" t="s">
        <v>64</v>
      </c>
      <c r="F103" s="125">
        <v>150</v>
      </c>
      <c r="G103" s="29">
        <v>3.11</v>
      </c>
      <c r="H103" s="29">
        <v>3.67</v>
      </c>
      <c r="I103" s="29">
        <v>22.07</v>
      </c>
      <c r="J103" s="29">
        <v>132.58571249999997</v>
      </c>
      <c r="K103" s="165" t="str">
        <f>"3/3"</f>
        <v>3/3</v>
      </c>
      <c r="L103" s="147"/>
    </row>
    <row r="104" spans="1:12" ht="14.4" x14ac:dyDescent="0.3">
      <c r="A104" s="12"/>
      <c r="B104" s="7"/>
      <c r="C104" s="37"/>
      <c r="D104" s="40" t="s">
        <v>22</v>
      </c>
      <c r="E104" s="85" t="s">
        <v>110</v>
      </c>
      <c r="F104" s="129">
        <v>200</v>
      </c>
      <c r="G104" s="29">
        <v>2.92</v>
      </c>
      <c r="H104" s="29">
        <v>3.16</v>
      </c>
      <c r="I104" s="29">
        <v>14.44</v>
      </c>
      <c r="J104" s="86">
        <v>95.2</v>
      </c>
      <c r="K104" s="172" t="s">
        <v>109</v>
      </c>
      <c r="L104" s="147"/>
    </row>
    <row r="105" spans="1:12" ht="14.4" x14ac:dyDescent="0.3">
      <c r="A105" s="12"/>
      <c r="B105" s="7"/>
      <c r="C105" s="37"/>
      <c r="D105" s="40" t="s">
        <v>30</v>
      </c>
      <c r="E105" s="85" t="s">
        <v>43</v>
      </c>
      <c r="F105" s="129">
        <v>30</v>
      </c>
      <c r="G105" s="86">
        <v>2</v>
      </c>
      <c r="H105" s="86">
        <v>0</v>
      </c>
      <c r="I105" s="86">
        <v>15</v>
      </c>
      <c r="J105" s="32">
        <v>63</v>
      </c>
      <c r="K105" s="172" t="s">
        <v>46</v>
      </c>
      <c r="L105" s="147"/>
    </row>
    <row r="106" spans="1:12" ht="14.4" x14ac:dyDescent="0.3">
      <c r="A106" s="12"/>
      <c r="B106" s="7"/>
      <c r="C106" s="37"/>
      <c r="D106" s="40" t="s">
        <v>31</v>
      </c>
      <c r="E106" s="99" t="s">
        <v>44</v>
      </c>
      <c r="F106" s="145">
        <v>20</v>
      </c>
      <c r="G106" s="89">
        <v>1</v>
      </c>
      <c r="H106" s="89">
        <v>0</v>
      </c>
      <c r="I106" s="86">
        <v>8</v>
      </c>
      <c r="J106" s="32">
        <v>38</v>
      </c>
      <c r="K106" s="193" t="s">
        <v>46</v>
      </c>
      <c r="L106" s="148"/>
    </row>
    <row r="107" spans="1:12" ht="14.4" x14ac:dyDescent="0.3">
      <c r="A107" s="12"/>
      <c r="B107" s="7"/>
      <c r="C107" s="37"/>
      <c r="D107" s="40" t="s">
        <v>23</v>
      </c>
      <c r="E107" s="30" t="s">
        <v>104</v>
      </c>
      <c r="F107" s="131">
        <v>230</v>
      </c>
      <c r="G107" s="32">
        <v>1.84</v>
      </c>
      <c r="H107" s="32">
        <v>0.46</v>
      </c>
      <c r="I107" s="32">
        <v>21.62</v>
      </c>
      <c r="J107" s="32">
        <v>93.38</v>
      </c>
      <c r="K107" s="175" t="s">
        <v>46</v>
      </c>
      <c r="L107" s="151"/>
    </row>
    <row r="108" spans="1:12" ht="14.4" x14ac:dyDescent="0.3">
      <c r="A108" s="12"/>
      <c r="B108" s="7"/>
      <c r="C108" s="37"/>
      <c r="D108" s="50"/>
      <c r="E108" s="67"/>
      <c r="F108" s="68"/>
      <c r="G108" s="53"/>
      <c r="H108" s="53"/>
      <c r="I108" s="53"/>
      <c r="J108" s="69"/>
      <c r="K108" s="178"/>
      <c r="L108" s="70"/>
    </row>
    <row r="109" spans="1:12" ht="15.75" customHeight="1" x14ac:dyDescent="0.3">
      <c r="A109" s="13"/>
      <c r="B109" s="9"/>
      <c r="C109" s="55"/>
      <c r="D109" s="56" t="s">
        <v>32</v>
      </c>
      <c r="E109" s="57"/>
      <c r="F109" s="59">
        <f>SUM(F102:F107)</f>
        <v>750</v>
      </c>
      <c r="G109" s="59">
        <f>SUM(G102:G107)</f>
        <v>33.120000000000005</v>
      </c>
      <c r="H109" s="59">
        <f>SUM(H102:H107)</f>
        <v>16.39</v>
      </c>
      <c r="I109" s="59">
        <f>SUM(I102:I107)</f>
        <v>81.13</v>
      </c>
      <c r="J109" s="59">
        <f>SUM(J102:J107)</f>
        <v>593.50561249999987</v>
      </c>
      <c r="K109" s="194"/>
      <c r="L109" s="80">
        <f>SUM(L102:L107)</f>
        <v>157.18</v>
      </c>
    </row>
    <row r="110" spans="1:12" ht="28.8" x14ac:dyDescent="0.3">
      <c r="A110" s="14">
        <f>A102</f>
        <v>2</v>
      </c>
      <c r="B110" s="5">
        <v>1</v>
      </c>
      <c r="C110" s="61" t="s">
        <v>24</v>
      </c>
      <c r="D110" s="40" t="s">
        <v>25</v>
      </c>
      <c r="E110" s="28" t="s">
        <v>129</v>
      </c>
      <c r="F110" s="125">
        <v>60</v>
      </c>
      <c r="G110" s="29">
        <v>1.85</v>
      </c>
      <c r="H110" s="29">
        <v>4.3499999999999996</v>
      </c>
      <c r="I110" s="32">
        <v>7.47</v>
      </c>
      <c r="J110" s="32">
        <v>74.481776543999999</v>
      </c>
      <c r="K110" s="195" t="s">
        <v>131</v>
      </c>
      <c r="L110" s="163">
        <v>108.01</v>
      </c>
    </row>
    <row r="111" spans="1:12" ht="14.4" x14ac:dyDescent="0.3">
      <c r="A111" s="12"/>
      <c r="B111" s="7"/>
      <c r="C111" s="37"/>
      <c r="D111" s="40" t="s">
        <v>26</v>
      </c>
      <c r="E111" s="98" t="s">
        <v>117</v>
      </c>
      <c r="F111" s="143">
        <v>250</v>
      </c>
      <c r="G111" s="92">
        <v>2.1800000000000002</v>
      </c>
      <c r="H111" s="92">
        <v>5.47</v>
      </c>
      <c r="I111" s="109">
        <v>17.260000000000002</v>
      </c>
      <c r="J111" s="92">
        <v>165.17</v>
      </c>
      <c r="K111" s="191" t="s">
        <v>92</v>
      </c>
      <c r="L111" s="162"/>
    </row>
    <row r="112" spans="1:12" ht="14.4" x14ac:dyDescent="0.3">
      <c r="A112" s="12"/>
      <c r="B112" s="7"/>
      <c r="C112" s="37"/>
      <c r="D112" s="236" t="s">
        <v>27</v>
      </c>
      <c r="E112" s="98" t="s">
        <v>126</v>
      </c>
      <c r="F112" s="129">
        <v>100</v>
      </c>
      <c r="G112" s="29">
        <v>13.92</v>
      </c>
      <c r="H112" s="29">
        <v>14.96</v>
      </c>
      <c r="I112" s="29">
        <v>6.57</v>
      </c>
      <c r="J112" s="75">
        <v>215.11</v>
      </c>
      <c r="K112" s="173" t="s">
        <v>125</v>
      </c>
      <c r="L112" s="162"/>
    </row>
    <row r="113" spans="1:12" ht="14.4" x14ac:dyDescent="0.3">
      <c r="A113" s="12"/>
      <c r="B113" s="7"/>
      <c r="C113" s="37"/>
      <c r="D113" s="40" t="s">
        <v>28</v>
      </c>
      <c r="E113" s="98" t="s">
        <v>118</v>
      </c>
      <c r="F113" s="143">
        <v>150</v>
      </c>
      <c r="G113" s="218">
        <v>7</v>
      </c>
      <c r="H113" s="219">
        <v>5</v>
      </c>
      <c r="I113" s="217">
        <v>29</v>
      </c>
      <c r="J113" s="218">
        <v>186</v>
      </c>
      <c r="K113" s="216" t="s">
        <v>127</v>
      </c>
      <c r="L113" s="162"/>
    </row>
    <row r="114" spans="1:12" ht="14.4" x14ac:dyDescent="0.3">
      <c r="A114" s="12"/>
      <c r="B114" s="7"/>
      <c r="C114" s="37"/>
      <c r="D114" s="40" t="s">
        <v>29</v>
      </c>
      <c r="E114" s="98" t="s">
        <v>54</v>
      </c>
      <c r="F114" s="143">
        <v>200</v>
      </c>
      <c r="G114" s="102">
        <v>0</v>
      </c>
      <c r="H114" s="102">
        <v>0</v>
      </c>
      <c r="I114" s="102">
        <v>19</v>
      </c>
      <c r="J114" s="92">
        <v>74.319999999999993</v>
      </c>
      <c r="K114" s="191" t="s">
        <v>57</v>
      </c>
      <c r="L114" s="162"/>
    </row>
    <row r="115" spans="1:12" ht="14.4" x14ac:dyDescent="0.3">
      <c r="A115" s="12"/>
      <c r="B115" s="7"/>
      <c r="C115" s="37"/>
      <c r="D115" s="40" t="s">
        <v>30</v>
      </c>
      <c r="E115" s="98" t="s">
        <v>43</v>
      </c>
      <c r="F115" s="143">
        <v>35</v>
      </c>
      <c r="G115" s="92">
        <v>2.34</v>
      </c>
      <c r="H115" s="92">
        <v>0.25</v>
      </c>
      <c r="I115" s="109">
        <v>17.57</v>
      </c>
      <c r="J115" s="92">
        <v>73.690120000000007</v>
      </c>
      <c r="K115" s="191" t="s">
        <v>46</v>
      </c>
      <c r="L115" s="162"/>
    </row>
    <row r="116" spans="1:12" ht="14.4" x14ac:dyDescent="0.3">
      <c r="A116" s="12"/>
      <c r="B116" s="7"/>
      <c r="C116" s="37"/>
      <c r="D116" s="40" t="s">
        <v>31</v>
      </c>
      <c r="E116" s="98" t="s">
        <v>44</v>
      </c>
      <c r="F116" s="143">
        <v>25</v>
      </c>
      <c r="G116" s="109">
        <v>1.65</v>
      </c>
      <c r="H116" s="109">
        <v>0.3</v>
      </c>
      <c r="I116" s="109">
        <v>10.43</v>
      </c>
      <c r="J116" s="109">
        <v>48.344999999999999</v>
      </c>
      <c r="K116" s="191" t="s">
        <v>46</v>
      </c>
      <c r="L116" s="162"/>
    </row>
    <row r="117" spans="1:12" ht="14.4" x14ac:dyDescent="0.3">
      <c r="A117" s="12"/>
      <c r="B117" s="7"/>
      <c r="C117" s="37"/>
      <c r="D117" s="38"/>
      <c r="E117" s="34"/>
      <c r="F117" s="47"/>
      <c r="G117" s="48"/>
      <c r="H117" s="48"/>
      <c r="I117" s="48"/>
      <c r="J117" s="48"/>
      <c r="K117" s="169"/>
      <c r="L117" s="54"/>
    </row>
    <row r="118" spans="1:12" ht="14.4" x14ac:dyDescent="0.3">
      <c r="A118" s="12"/>
      <c r="B118" s="7"/>
      <c r="C118" s="37"/>
      <c r="D118" s="50"/>
      <c r="E118" s="51"/>
      <c r="F118" s="52"/>
      <c r="G118" s="53"/>
      <c r="H118" s="53"/>
      <c r="I118" s="53"/>
      <c r="J118" s="53"/>
      <c r="K118" s="169"/>
      <c r="L118" s="54"/>
    </row>
    <row r="119" spans="1:12" ht="14.4" x14ac:dyDescent="0.3">
      <c r="A119" s="13"/>
      <c r="B119" s="9"/>
      <c r="C119" s="55"/>
      <c r="D119" s="56" t="s">
        <v>32</v>
      </c>
      <c r="E119" s="57"/>
      <c r="F119" s="58">
        <f>SUM(F110:F118)</f>
        <v>820</v>
      </c>
      <c r="G119" s="59">
        <f t="shared" ref="G119:J119" si="30">SUM(G110:G118)</f>
        <v>28.939999999999998</v>
      </c>
      <c r="H119" s="59">
        <f t="shared" si="30"/>
        <v>30.330000000000002</v>
      </c>
      <c r="I119" s="59">
        <f t="shared" si="30"/>
        <v>107.30000000000001</v>
      </c>
      <c r="J119" s="59">
        <f t="shared" si="30"/>
        <v>837.11689654399993</v>
      </c>
      <c r="K119" s="194"/>
      <c r="L119" s="60">
        <f t="shared" ref="L119" si="31">SUM(L110:L118)</f>
        <v>108.01</v>
      </c>
    </row>
    <row r="120" spans="1:12" ht="15" thickBot="1" x14ac:dyDescent="0.3">
      <c r="A120" s="17">
        <f>A102</f>
        <v>2</v>
      </c>
      <c r="B120" s="18">
        <f>B102</f>
        <v>1</v>
      </c>
      <c r="C120" s="263" t="s">
        <v>4</v>
      </c>
      <c r="D120" s="264"/>
      <c r="E120" s="62"/>
      <c r="F120" s="66">
        <f>F109+F119</f>
        <v>1570</v>
      </c>
      <c r="G120" s="63">
        <f>G109+G119</f>
        <v>62.06</v>
      </c>
      <c r="H120" s="63">
        <f>H109+H119</f>
        <v>46.72</v>
      </c>
      <c r="I120" s="63">
        <f>I109+I119</f>
        <v>188.43</v>
      </c>
      <c r="J120" s="63">
        <f>J109+J119</f>
        <v>1430.6225090439998</v>
      </c>
      <c r="K120" s="171"/>
      <c r="L120" s="64">
        <f>L109+L119</f>
        <v>265.19</v>
      </c>
    </row>
    <row r="121" spans="1:12" ht="20.25" customHeight="1" x14ac:dyDescent="0.3">
      <c r="A121" s="10">
        <v>2</v>
      </c>
      <c r="B121" s="11">
        <v>2</v>
      </c>
      <c r="C121" s="35" t="s">
        <v>20</v>
      </c>
      <c r="D121" s="82" t="s">
        <v>27</v>
      </c>
      <c r="E121" s="90" t="s">
        <v>103</v>
      </c>
      <c r="F121" s="135">
        <v>90</v>
      </c>
      <c r="G121" s="29">
        <v>15.2</v>
      </c>
      <c r="H121" s="29">
        <v>13.48</v>
      </c>
      <c r="I121" s="29">
        <v>5.26</v>
      </c>
      <c r="J121" s="29">
        <v>202.65547949999998</v>
      </c>
      <c r="K121" s="183" t="s">
        <v>76</v>
      </c>
      <c r="L121" s="148">
        <v>94.82</v>
      </c>
    </row>
    <row r="122" spans="1:12" ht="14.4" x14ac:dyDescent="0.3">
      <c r="A122" s="12"/>
      <c r="B122" s="7"/>
      <c r="C122" s="37"/>
      <c r="D122" s="40" t="s">
        <v>28</v>
      </c>
      <c r="E122" s="85" t="s">
        <v>112</v>
      </c>
      <c r="F122" s="136">
        <v>200</v>
      </c>
      <c r="G122" s="29">
        <v>6.67</v>
      </c>
      <c r="H122" s="29">
        <v>4.68</v>
      </c>
      <c r="I122" s="29">
        <v>29.26</v>
      </c>
      <c r="J122" s="29">
        <v>185.879137125</v>
      </c>
      <c r="K122" s="175" t="s">
        <v>56</v>
      </c>
      <c r="L122" s="148"/>
    </row>
    <row r="123" spans="1:12" ht="14.4" x14ac:dyDescent="0.3">
      <c r="A123" s="12"/>
      <c r="B123" s="7"/>
      <c r="C123" s="37"/>
      <c r="D123" s="40" t="s">
        <v>22</v>
      </c>
      <c r="E123" s="85" t="s">
        <v>39</v>
      </c>
      <c r="F123" s="133">
        <v>200</v>
      </c>
      <c r="G123" s="29">
        <v>0.08</v>
      </c>
      <c r="H123" s="29">
        <v>0.02</v>
      </c>
      <c r="I123" s="29">
        <v>9.84</v>
      </c>
      <c r="J123" s="29">
        <v>37.802231999999989</v>
      </c>
      <c r="K123" s="165" t="str">
        <f>"27/10"</f>
        <v>27/10</v>
      </c>
      <c r="L123" s="147"/>
    </row>
    <row r="124" spans="1:12" ht="14.4" x14ac:dyDescent="0.3">
      <c r="A124" s="12"/>
      <c r="B124" s="7"/>
      <c r="C124" s="37"/>
      <c r="D124" s="40" t="s">
        <v>30</v>
      </c>
      <c r="E124" s="85" t="s">
        <v>43</v>
      </c>
      <c r="F124" s="133">
        <v>30</v>
      </c>
      <c r="G124" s="29">
        <v>2.0099999999999998</v>
      </c>
      <c r="H124" s="29">
        <v>0.21</v>
      </c>
      <c r="I124" s="29">
        <v>15.06</v>
      </c>
      <c r="J124" s="29">
        <v>63.162959999999991</v>
      </c>
      <c r="K124" s="184" t="s">
        <v>46</v>
      </c>
      <c r="L124" s="147"/>
    </row>
    <row r="125" spans="1:12" ht="14.4" x14ac:dyDescent="0.3">
      <c r="A125" s="12"/>
      <c r="B125" s="7"/>
      <c r="C125" s="37"/>
      <c r="D125" s="40" t="s">
        <v>31</v>
      </c>
      <c r="E125" s="91" t="s">
        <v>44</v>
      </c>
      <c r="F125" s="137">
        <v>20</v>
      </c>
      <c r="G125" s="32">
        <v>1.32</v>
      </c>
      <c r="H125" s="32">
        <v>0.24</v>
      </c>
      <c r="I125" s="32">
        <v>8.34</v>
      </c>
      <c r="J125" s="32">
        <v>38.676000000000002</v>
      </c>
      <c r="K125" s="176" t="s">
        <v>46</v>
      </c>
      <c r="L125" s="148"/>
    </row>
    <row r="126" spans="1:12" ht="14.4" x14ac:dyDescent="0.3">
      <c r="A126" s="12"/>
      <c r="B126" s="7"/>
      <c r="C126" s="37"/>
      <c r="D126" s="40"/>
      <c r="E126" s="30"/>
      <c r="F126" s="131"/>
      <c r="G126" s="32"/>
      <c r="H126" s="32"/>
      <c r="I126" s="32"/>
      <c r="J126" s="32"/>
      <c r="K126" s="175"/>
      <c r="L126" s="151"/>
    </row>
    <row r="127" spans="1:12" ht="14.4" x14ac:dyDescent="0.3">
      <c r="A127" s="12"/>
      <c r="B127" s="7"/>
      <c r="C127" s="37"/>
      <c r="D127" s="94"/>
      <c r="E127" s="43"/>
      <c r="F127" s="44"/>
      <c r="G127" s="45"/>
      <c r="H127" s="45"/>
      <c r="I127" s="45"/>
      <c r="J127" s="45"/>
      <c r="K127" s="167"/>
      <c r="L127" s="46"/>
    </row>
    <row r="128" spans="1:12" ht="14.4" x14ac:dyDescent="0.3">
      <c r="A128" s="12"/>
      <c r="B128" s="7"/>
      <c r="C128" s="37"/>
      <c r="D128" s="50"/>
      <c r="E128" s="51"/>
      <c r="F128" s="52"/>
      <c r="G128" s="53"/>
      <c r="H128" s="53"/>
      <c r="I128" s="53"/>
      <c r="J128" s="53"/>
      <c r="K128" s="169"/>
      <c r="L128" s="54"/>
    </row>
    <row r="129" spans="1:12" ht="14.4" x14ac:dyDescent="0.3">
      <c r="A129" s="13"/>
      <c r="B129" s="9"/>
      <c r="C129" s="55"/>
      <c r="D129" s="56" t="s">
        <v>32</v>
      </c>
      <c r="E129" s="71"/>
      <c r="F129" s="72">
        <f>SUM(F121:F128)</f>
        <v>540</v>
      </c>
      <c r="G129" s="73">
        <f t="shared" ref="G129:I129" si="32">SUM(G121:G128)</f>
        <v>25.279999999999994</v>
      </c>
      <c r="H129" s="73">
        <f t="shared" si="32"/>
        <v>18.63</v>
      </c>
      <c r="I129" s="73">
        <f t="shared" si="32"/>
        <v>67.760000000000005</v>
      </c>
      <c r="J129" s="73">
        <f>SUM(J121:J128)</f>
        <v>528.17580862500006</v>
      </c>
      <c r="K129" s="185"/>
      <c r="L129" s="76">
        <f>SUM(L121:L128)</f>
        <v>94.82</v>
      </c>
    </row>
    <row r="130" spans="1:12" ht="28.8" x14ac:dyDescent="0.3">
      <c r="A130" s="14">
        <f>A121</f>
        <v>2</v>
      </c>
      <c r="B130" s="5">
        <v>2</v>
      </c>
      <c r="C130" s="61" t="s">
        <v>24</v>
      </c>
      <c r="D130" s="40" t="s">
        <v>25</v>
      </c>
      <c r="E130" s="28" t="s">
        <v>106</v>
      </c>
      <c r="F130" s="125">
        <v>60</v>
      </c>
      <c r="G130" s="29">
        <v>0.91</v>
      </c>
      <c r="H130" s="29">
        <v>3.68</v>
      </c>
      <c r="I130" s="29">
        <v>7.11</v>
      </c>
      <c r="J130" s="209">
        <v>63.74</v>
      </c>
      <c r="K130" s="165" t="str">
        <f>"47/1"</f>
        <v>47/1</v>
      </c>
      <c r="L130" s="149">
        <v>90.16</v>
      </c>
    </row>
    <row r="131" spans="1:12" ht="28.8" x14ac:dyDescent="0.3">
      <c r="A131" s="12"/>
      <c r="B131" s="7"/>
      <c r="C131" s="37"/>
      <c r="D131" s="40" t="s">
        <v>26</v>
      </c>
      <c r="E131" s="85" t="s">
        <v>96</v>
      </c>
      <c r="F131" s="131">
        <v>270</v>
      </c>
      <c r="G131" s="86">
        <v>7</v>
      </c>
      <c r="H131" s="86">
        <v>5</v>
      </c>
      <c r="I131" s="86">
        <v>23</v>
      </c>
      <c r="J131" s="123">
        <v>171.03</v>
      </c>
      <c r="K131" s="172" t="s">
        <v>77</v>
      </c>
      <c r="L131" s="148"/>
    </row>
    <row r="132" spans="1:12" ht="14.4" x14ac:dyDescent="0.3">
      <c r="A132" s="12"/>
      <c r="B132" s="7"/>
      <c r="C132" s="37"/>
      <c r="D132" s="40" t="s">
        <v>27</v>
      </c>
      <c r="E132" s="28" t="s">
        <v>105</v>
      </c>
      <c r="F132" s="125">
        <v>100</v>
      </c>
      <c r="G132" s="29">
        <v>12.74</v>
      </c>
      <c r="H132" s="29">
        <v>14.22</v>
      </c>
      <c r="I132" s="29">
        <v>2.91</v>
      </c>
      <c r="J132" s="123">
        <v>191.04</v>
      </c>
      <c r="K132" s="165" t="str">
        <f>"9/8"</f>
        <v>9/8</v>
      </c>
      <c r="L132" s="151"/>
    </row>
    <row r="133" spans="1:12" ht="14.4" x14ac:dyDescent="0.3">
      <c r="A133" s="12"/>
      <c r="B133" s="7"/>
      <c r="C133" s="37"/>
      <c r="D133" s="40" t="s">
        <v>28</v>
      </c>
      <c r="E133" s="122" t="s">
        <v>123</v>
      </c>
      <c r="F133" s="138">
        <v>150</v>
      </c>
      <c r="G133" s="29">
        <v>8.61</v>
      </c>
      <c r="H133" s="29">
        <v>6.83</v>
      </c>
      <c r="I133" s="29">
        <v>45.65</v>
      </c>
      <c r="J133" s="123">
        <v>170.91</v>
      </c>
      <c r="K133" s="173" t="s">
        <v>124</v>
      </c>
      <c r="L133" s="148"/>
    </row>
    <row r="134" spans="1:12" ht="14.4" x14ac:dyDescent="0.3">
      <c r="A134" s="12"/>
      <c r="B134" s="7"/>
      <c r="C134" s="37"/>
      <c r="D134" s="40" t="s">
        <v>29</v>
      </c>
      <c r="E134" s="28" t="s">
        <v>132</v>
      </c>
      <c r="F134" s="125">
        <v>200</v>
      </c>
      <c r="G134" s="29">
        <v>0</v>
      </c>
      <c r="H134" s="29">
        <v>0</v>
      </c>
      <c r="I134" s="29">
        <v>18.95</v>
      </c>
      <c r="J134" s="29">
        <v>70.710400000000007</v>
      </c>
      <c r="K134" s="165" t="str">
        <f>"пром."</f>
        <v>пром.</v>
      </c>
      <c r="L134" s="151"/>
    </row>
    <row r="135" spans="1:12" ht="14.4" x14ac:dyDescent="0.3">
      <c r="A135" s="12"/>
      <c r="B135" s="7"/>
      <c r="C135" s="37"/>
      <c r="D135" s="40" t="s">
        <v>30</v>
      </c>
      <c r="E135" s="91" t="s">
        <v>43</v>
      </c>
      <c r="F135" s="138">
        <v>35</v>
      </c>
      <c r="G135" s="29">
        <v>2.34</v>
      </c>
      <c r="H135" s="29">
        <v>0.25</v>
      </c>
      <c r="I135" s="29">
        <v>17.57</v>
      </c>
      <c r="J135" s="29">
        <v>73.690120000000007</v>
      </c>
      <c r="K135" s="186" t="s">
        <v>46</v>
      </c>
      <c r="L135" s="148"/>
    </row>
    <row r="136" spans="1:12" ht="14.4" x14ac:dyDescent="0.3">
      <c r="A136" s="12"/>
      <c r="B136" s="7"/>
      <c r="C136" s="37"/>
      <c r="D136" s="40" t="s">
        <v>31</v>
      </c>
      <c r="E136" s="85" t="s">
        <v>44</v>
      </c>
      <c r="F136" s="138">
        <v>25</v>
      </c>
      <c r="G136" s="32">
        <v>1.65</v>
      </c>
      <c r="H136" s="32">
        <v>0.3</v>
      </c>
      <c r="I136" s="32">
        <v>10.43</v>
      </c>
      <c r="J136" s="32">
        <v>48.344999999999999</v>
      </c>
      <c r="K136" s="172" t="s">
        <v>46</v>
      </c>
      <c r="L136" s="148"/>
    </row>
    <row r="137" spans="1:12" ht="14.4" x14ac:dyDescent="0.3">
      <c r="A137" s="12"/>
      <c r="B137" s="7"/>
      <c r="C137" s="229"/>
      <c r="D137" s="230"/>
      <c r="E137" s="30"/>
      <c r="F137" s="126"/>
      <c r="G137" s="32"/>
      <c r="H137" s="32"/>
      <c r="I137" s="32"/>
      <c r="J137" s="32"/>
      <c r="K137" s="231"/>
      <c r="L137" s="54"/>
    </row>
    <row r="138" spans="1:12" ht="14.4" x14ac:dyDescent="0.3">
      <c r="A138" s="12"/>
      <c r="B138" s="7"/>
      <c r="C138" s="37"/>
      <c r="D138" s="50"/>
      <c r="E138" s="51"/>
      <c r="F138" s="52"/>
      <c r="G138" s="53"/>
      <c r="H138" s="53"/>
      <c r="I138" s="53"/>
      <c r="J138" s="53"/>
      <c r="K138" s="169"/>
      <c r="L138" s="54"/>
    </row>
    <row r="139" spans="1:12" ht="14.4" x14ac:dyDescent="0.3">
      <c r="A139" s="13"/>
      <c r="B139" s="9"/>
      <c r="C139" s="55"/>
      <c r="D139" s="56" t="s">
        <v>32</v>
      </c>
      <c r="E139" s="57"/>
      <c r="F139" s="58">
        <f>SUM(F130:F138)</f>
        <v>840</v>
      </c>
      <c r="G139" s="59">
        <f>SUM(G130:G138)</f>
        <v>33.25</v>
      </c>
      <c r="H139" s="59">
        <f>SUM(H130:H138)</f>
        <v>30.279999999999998</v>
      </c>
      <c r="I139" s="59">
        <f>SUM(I130:I138)</f>
        <v>125.62</v>
      </c>
      <c r="J139" s="59">
        <f>SUM(J130:J138)</f>
        <v>789.46552000000008</v>
      </c>
      <c r="K139" s="170"/>
      <c r="L139" s="60">
        <f>SUM(L130:L138)</f>
        <v>90.16</v>
      </c>
    </row>
    <row r="140" spans="1:12" ht="15" thickBot="1" x14ac:dyDescent="0.3">
      <c r="A140" s="17">
        <f>A121</f>
        <v>2</v>
      </c>
      <c r="B140" s="18">
        <f>B121</f>
        <v>2</v>
      </c>
      <c r="C140" s="263" t="s">
        <v>4</v>
      </c>
      <c r="D140" s="264"/>
      <c r="E140" s="62"/>
      <c r="F140" s="66">
        <f>F129+F139</f>
        <v>1380</v>
      </c>
      <c r="G140" s="63">
        <f>G129+G139</f>
        <v>58.529999999999994</v>
      </c>
      <c r="H140" s="63">
        <f>H129+H139</f>
        <v>48.91</v>
      </c>
      <c r="I140" s="63">
        <f>I129+I139</f>
        <v>193.38</v>
      </c>
      <c r="J140" s="63">
        <f>J129+J139</f>
        <v>1317.6413286250001</v>
      </c>
      <c r="K140" s="171"/>
      <c r="L140" s="64">
        <f>L129+L139</f>
        <v>184.98</v>
      </c>
    </row>
    <row r="141" spans="1:12" ht="14.4" x14ac:dyDescent="0.3">
      <c r="A141" s="6">
        <v>2</v>
      </c>
      <c r="B141" s="7">
        <v>3</v>
      </c>
      <c r="C141" s="35" t="s">
        <v>20</v>
      </c>
      <c r="D141" s="40" t="s">
        <v>27</v>
      </c>
      <c r="E141" s="98" t="s">
        <v>126</v>
      </c>
      <c r="F141" s="129">
        <v>100</v>
      </c>
      <c r="G141" s="29">
        <v>13.92</v>
      </c>
      <c r="H141" s="29">
        <v>14.96</v>
      </c>
      <c r="I141" s="29">
        <v>6.57</v>
      </c>
      <c r="J141" s="75">
        <v>215.11</v>
      </c>
      <c r="K141" s="173" t="s">
        <v>125</v>
      </c>
      <c r="L141" s="157">
        <v>87.4</v>
      </c>
    </row>
    <row r="142" spans="1:12" ht="14.4" x14ac:dyDescent="0.3">
      <c r="A142" s="6"/>
      <c r="B142" s="7"/>
      <c r="C142" s="37"/>
      <c r="D142" s="119" t="s">
        <v>28</v>
      </c>
      <c r="E142" s="28" t="s">
        <v>108</v>
      </c>
      <c r="F142" s="125">
        <v>150</v>
      </c>
      <c r="G142" s="29">
        <v>2.5</v>
      </c>
      <c r="H142" s="29">
        <v>3.98</v>
      </c>
      <c r="I142" s="32">
        <v>17.350000000000001</v>
      </c>
      <c r="J142" s="86">
        <v>110.4</v>
      </c>
      <c r="K142" s="165" t="str">
        <f>"32/3"</f>
        <v>32/3</v>
      </c>
      <c r="L142" s="147"/>
    </row>
    <row r="143" spans="1:12" ht="14.4" x14ac:dyDescent="0.3">
      <c r="A143" s="6"/>
      <c r="B143" s="7"/>
      <c r="C143" s="37"/>
      <c r="D143" s="111" t="s">
        <v>29</v>
      </c>
      <c r="E143" s="74" t="s">
        <v>54</v>
      </c>
      <c r="F143" s="139">
        <v>200</v>
      </c>
      <c r="G143" s="39">
        <v>0.24</v>
      </c>
      <c r="H143" s="39">
        <v>0.1</v>
      </c>
      <c r="I143" s="39">
        <v>19.489999999999998</v>
      </c>
      <c r="J143" s="39">
        <v>74.31777000000001</v>
      </c>
      <c r="K143" s="187" t="s">
        <v>57</v>
      </c>
      <c r="L143" s="158"/>
    </row>
    <row r="144" spans="1:12" ht="14.4" x14ac:dyDescent="0.3">
      <c r="A144" s="6"/>
      <c r="B144" s="7"/>
      <c r="C144" s="37"/>
      <c r="D144" s="40" t="s">
        <v>30</v>
      </c>
      <c r="E144" s="74" t="s">
        <v>43</v>
      </c>
      <c r="F144" s="127">
        <v>30</v>
      </c>
      <c r="G144" s="39">
        <v>2.0099999999999998</v>
      </c>
      <c r="H144" s="39">
        <v>0.21</v>
      </c>
      <c r="I144" s="39">
        <v>15.06</v>
      </c>
      <c r="J144" s="39">
        <v>63.162959999999991</v>
      </c>
      <c r="K144" s="187" t="s">
        <v>46</v>
      </c>
      <c r="L144" s="158"/>
    </row>
    <row r="145" spans="1:12" ht="14.4" x14ac:dyDescent="0.3">
      <c r="A145" s="6"/>
      <c r="B145" s="7"/>
      <c r="C145" s="37"/>
      <c r="D145" s="40" t="s">
        <v>31</v>
      </c>
      <c r="E145" s="74" t="s">
        <v>44</v>
      </c>
      <c r="F145" s="139">
        <v>20</v>
      </c>
      <c r="G145" s="31">
        <v>1.32</v>
      </c>
      <c r="H145" s="31">
        <v>0.24</v>
      </c>
      <c r="I145" s="31">
        <v>8.34</v>
      </c>
      <c r="J145" s="31">
        <v>38.676000000000002</v>
      </c>
      <c r="K145" s="187" t="s">
        <v>46</v>
      </c>
      <c r="L145" s="159"/>
    </row>
    <row r="146" spans="1:12" ht="14.4" x14ac:dyDescent="0.3">
      <c r="A146" s="6"/>
      <c r="B146" s="7"/>
      <c r="C146" s="37"/>
      <c r="D146" s="40"/>
      <c r="E146" s="34"/>
      <c r="F146" s="47"/>
      <c r="G146" s="48"/>
      <c r="H146" s="48"/>
      <c r="I146" s="48"/>
      <c r="J146" s="48"/>
      <c r="K146" s="169"/>
      <c r="L146" s="54"/>
    </row>
    <row r="147" spans="1:12" ht="14.4" x14ac:dyDescent="0.3">
      <c r="A147" s="6"/>
      <c r="B147" s="7"/>
      <c r="C147" s="37"/>
      <c r="D147" s="38"/>
      <c r="E147" s="34"/>
      <c r="F147" s="47"/>
      <c r="G147" s="48"/>
      <c r="H147" s="48"/>
      <c r="I147" s="48"/>
      <c r="J147" s="48"/>
      <c r="K147" s="169"/>
      <c r="L147" s="54"/>
    </row>
    <row r="148" spans="1:12" ht="14.4" x14ac:dyDescent="0.3">
      <c r="A148" s="6"/>
      <c r="B148" s="7"/>
      <c r="C148" s="37"/>
      <c r="D148" s="50"/>
      <c r="E148" s="51"/>
      <c r="F148" s="52"/>
      <c r="G148" s="53"/>
      <c r="H148" s="53"/>
      <c r="I148" s="53"/>
      <c r="J148" s="53"/>
      <c r="K148" s="169"/>
      <c r="L148" s="54"/>
    </row>
    <row r="149" spans="1:12" ht="14.4" x14ac:dyDescent="0.3">
      <c r="A149" s="8"/>
      <c r="B149" s="9"/>
      <c r="C149" s="55"/>
      <c r="D149" s="56" t="s">
        <v>32</v>
      </c>
      <c r="E149" s="57"/>
      <c r="F149" s="58">
        <f>SUM(F141:F148)</f>
        <v>500</v>
      </c>
      <c r="G149" s="59">
        <f>SUM(G141:G148)</f>
        <v>19.990000000000002</v>
      </c>
      <c r="H149" s="59">
        <f>SUM(H141:H148)</f>
        <v>19.490000000000002</v>
      </c>
      <c r="I149" s="59">
        <f>SUM(I141:I148)</f>
        <v>66.81</v>
      </c>
      <c r="J149" s="59">
        <f>SUM(J141:J148)</f>
        <v>501.66672999999997</v>
      </c>
      <c r="K149" s="170"/>
      <c r="L149" s="60">
        <f>SUM(L141:L148)</f>
        <v>87.4</v>
      </c>
    </row>
    <row r="150" spans="1:12" ht="14.4" x14ac:dyDescent="0.3">
      <c r="A150" s="258">
        <v>2</v>
      </c>
      <c r="B150" s="258">
        <v>3</v>
      </c>
      <c r="C150" s="259" t="s">
        <v>24</v>
      </c>
      <c r="D150" s="221" t="s">
        <v>25</v>
      </c>
      <c r="E150" s="197" t="s">
        <v>128</v>
      </c>
      <c r="F150" s="233">
        <v>60</v>
      </c>
      <c r="G150" s="198">
        <v>0.92</v>
      </c>
      <c r="H150" s="198">
        <v>4.76</v>
      </c>
      <c r="I150" s="198">
        <v>8.75</v>
      </c>
      <c r="J150" s="234">
        <v>59.01</v>
      </c>
      <c r="K150" s="199" t="str">
        <f>"29/1"</f>
        <v>29/1</v>
      </c>
      <c r="L150" s="235">
        <v>151.5</v>
      </c>
    </row>
    <row r="151" spans="1:12" ht="14.4" x14ac:dyDescent="0.3">
      <c r="A151" s="6"/>
      <c r="B151" s="7"/>
      <c r="C151" s="210"/>
      <c r="D151" s="95" t="s">
        <v>26</v>
      </c>
      <c r="E151" s="28" t="s">
        <v>113</v>
      </c>
      <c r="F151" s="125">
        <v>250</v>
      </c>
      <c r="G151" s="29">
        <v>6.61</v>
      </c>
      <c r="H151" s="29">
        <v>7.46</v>
      </c>
      <c r="I151" s="29">
        <v>20.03</v>
      </c>
      <c r="J151" s="29">
        <v>172.11</v>
      </c>
      <c r="K151" s="165" t="str">
        <f>"24/2"</f>
        <v>24/2</v>
      </c>
      <c r="L151" s="196"/>
    </row>
    <row r="152" spans="1:12" ht="14.4" x14ac:dyDescent="0.3">
      <c r="A152" s="6"/>
      <c r="B152" s="7"/>
      <c r="C152" s="37"/>
      <c r="D152" s="96" t="s">
        <v>21</v>
      </c>
      <c r="E152" s="85" t="s">
        <v>94</v>
      </c>
      <c r="F152" s="129">
        <v>180</v>
      </c>
      <c r="G152" s="86">
        <v>27</v>
      </c>
      <c r="H152" s="86">
        <v>17</v>
      </c>
      <c r="I152" s="86">
        <v>37</v>
      </c>
      <c r="J152" s="86">
        <v>409</v>
      </c>
      <c r="K152" s="172" t="s">
        <v>48</v>
      </c>
      <c r="L152" s="151"/>
    </row>
    <row r="153" spans="1:12" ht="14.4" x14ac:dyDescent="0.3">
      <c r="A153" s="6"/>
      <c r="B153" s="7"/>
      <c r="C153" s="37"/>
      <c r="D153" s="96" t="s">
        <v>29</v>
      </c>
      <c r="E153" s="28" t="s">
        <v>79</v>
      </c>
      <c r="F153" s="125">
        <v>200</v>
      </c>
      <c r="G153" s="86">
        <v>3.37</v>
      </c>
      <c r="H153" s="86">
        <v>3.72</v>
      </c>
      <c r="I153" s="86">
        <v>13.14</v>
      </c>
      <c r="J153" s="32">
        <v>96.54</v>
      </c>
      <c r="K153" s="172" t="s">
        <v>46</v>
      </c>
      <c r="L153" s="147"/>
    </row>
    <row r="154" spans="1:12" ht="14.4" x14ac:dyDescent="0.3">
      <c r="A154" s="6"/>
      <c r="B154" s="7"/>
      <c r="C154" s="37"/>
      <c r="D154" s="96" t="s">
        <v>30</v>
      </c>
      <c r="E154" s="85" t="s">
        <v>47</v>
      </c>
      <c r="F154" s="129">
        <v>45</v>
      </c>
      <c r="G154" s="86">
        <v>3</v>
      </c>
      <c r="H154" s="86">
        <v>1</v>
      </c>
      <c r="I154" s="86">
        <v>24</v>
      </c>
      <c r="J154" s="86">
        <v>116</v>
      </c>
      <c r="K154" s="172" t="s">
        <v>46</v>
      </c>
      <c r="L154" s="150"/>
    </row>
    <row r="155" spans="1:12" ht="14.4" x14ac:dyDescent="0.3">
      <c r="A155" s="6"/>
      <c r="B155" s="7"/>
      <c r="C155" s="37"/>
      <c r="D155" s="96" t="s">
        <v>31</v>
      </c>
      <c r="E155" s="30" t="s">
        <v>44</v>
      </c>
      <c r="F155" s="126">
        <v>25</v>
      </c>
      <c r="G155" s="32">
        <v>1.65</v>
      </c>
      <c r="H155" s="32">
        <v>0.3</v>
      </c>
      <c r="I155" s="32">
        <v>10.43</v>
      </c>
      <c r="J155" s="32">
        <v>48.344999999999999</v>
      </c>
      <c r="K155" s="166" t="str">
        <f>"пром."</f>
        <v>пром.</v>
      </c>
      <c r="L155" s="148"/>
    </row>
    <row r="156" spans="1:12" ht="14.4" x14ac:dyDescent="0.3">
      <c r="A156" s="6"/>
      <c r="B156" s="7"/>
      <c r="C156" s="210"/>
      <c r="D156" s="211" t="s">
        <v>23</v>
      </c>
      <c r="E156" s="30" t="s">
        <v>104</v>
      </c>
      <c r="F156" s="212">
        <v>230</v>
      </c>
      <c r="G156" s="32">
        <v>1.84</v>
      </c>
      <c r="H156" s="32">
        <v>0.46</v>
      </c>
      <c r="I156" s="32">
        <v>21.62</v>
      </c>
      <c r="J156" s="32">
        <v>93.38</v>
      </c>
      <c r="K156" s="213" t="s">
        <v>46</v>
      </c>
      <c r="L156" s="49"/>
    </row>
    <row r="157" spans="1:12" ht="14.4" x14ac:dyDescent="0.3">
      <c r="A157" s="6"/>
      <c r="B157" s="7"/>
      <c r="C157" s="37"/>
      <c r="D157" s="50"/>
      <c r="E157" s="51"/>
      <c r="F157" s="52"/>
      <c r="G157" s="53"/>
      <c r="H157" s="53"/>
      <c r="I157" s="53"/>
      <c r="J157" s="53"/>
      <c r="K157" s="169"/>
      <c r="L157" s="54"/>
    </row>
    <row r="158" spans="1:12" ht="14.4" x14ac:dyDescent="0.3">
      <c r="A158" s="8"/>
      <c r="B158" s="9"/>
      <c r="C158" s="55"/>
      <c r="D158" s="56" t="s">
        <v>32</v>
      </c>
      <c r="E158" s="57"/>
      <c r="F158" s="59">
        <f>SUM(F150:F157)</f>
        <v>990</v>
      </c>
      <c r="G158" s="59">
        <f>SUM(G151:G157)</f>
        <v>43.47</v>
      </c>
      <c r="H158" s="59">
        <f>SUM(H151:H157)</f>
        <v>29.94</v>
      </c>
      <c r="I158" s="59">
        <f>SUM(I151:I157)</f>
        <v>126.22</v>
      </c>
      <c r="J158" s="59">
        <f>SUM(J151:J157)</f>
        <v>935.375</v>
      </c>
      <c r="K158" s="170"/>
      <c r="L158" s="76">
        <f>SUM(L150:L157)</f>
        <v>151.5</v>
      </c>
    </row>
    <row r="159" spans="1:12" ht="15" thickBot="1" x14ac:dyDescent="0.3">
      <c r="A159" s="19">
        <f>A141</f>
        <v>2</v>
      </c>
      <c r="B159" s="19">
        <f>B141</f>
        <v>3</v>
      </c>
      <c r="C159" s="263" t="s">
        <v>4</v>
      </c>
      <c r="D159" s="264"/>
      <c r="E159" s="62"/>
      <c r="F159" s="66">
        <f>F149+F158</f>
        <v>1490</v>
      </c>
      <c r="G159" s="63">
        <f>G149+G158</f>
        <v>63.46</v>
      </c>
      <c r="H159" s="63">
        <f>H149+H158</f>
        <v>49.430000000000007</v>
      </c>
      <c r="I159" s="63">
        <f>I149+I158</f>
        <v>193.03</v>
      </c>
      <c r="J159" s="63">
        <f>J149+J158</f>
        <v>1437.0417299999999</v>
      </c>
      <c r="K159" s="171"/>
      <c r="L159" s="64">
        <f>L149+L158</f>
        <v>238.9</v>
      </c>
    </row>
    <row r="160" spans="1:12" ht="14.4" x14ac:dyDescent="0.3">
      <c r="A160" s="10">
        <v>2</v>
      </c>
      <c r="B160" s="11">
        <v>4</v>
      </c>
      <c r="C160" s="35" t="s">
        <v>20</v>
      </c>
      <c r="D160" s="77" t="s">
        <v>21</v>
      </c>
      <c r="E160" s="97" t="s">
        <v>78</v>
      </c>
      <c r="F160" s="140">
        <v>150</v>
      </c>
      <c r="G160" s="100">
        <v>15</v>
      </c>
      <c r="H160" s="118">
        <v>16</v>
      </c>
      <c r="I160" s="118">
        <v>2.54</v>
      </c>
      <c r="J160" s="118">
        <v>211</v>
      </c>
      <c r="K160" s="188" t="s">
        <v>83</v>
      </c>
      <c r="L160" s="160">
        <v>90.82</v>
      </c>
    </row>
    <row r="161" spans="1:12" ht="14.4" x14ac:dyDescent="0.3">
      <c r="A161" s="12"/>
      <c r="B161" s="7"/>
      <c r="C161" s="37"/>
      <c r="D161" s="40" t="s">
        <v>22</v>
      </c>
      <c r="E161" s="97" t="s">
        <v>79</v>
      </c>
      <c r="F161" s="140">
        <v>200</v>
      </c>
      <c r="G161" s="100">
        <v>3.78</v>
      </c>
      <c r="H161" s="100">
        <v>3.72</v>
      </c>
      <c r="I161" s="100">
        <v>13.14</v>
      </c>
      <c r="J161" s="100">
        <v>96.539464000000009</v>
      </c>
      <c r="K161" s="189" t="s">
        <v>46</v>
      </c>
      <c r="L161" s="161"/>
    </row>
    <row r="162" spans="1:12" ht="15.75" customHeight="1" x14ac:dyDescent="0.3">
      <c r="A162" s="12"/>
      <c r="B162" s="7"/>
      <c r="C162" s="37"/>
      <c r="D162" s="40" t="s">
        <v>30</v>
      </c>
      <c r="E162" s="97" t="s">
        <v>80</v>
      </c>
      <c r="F162" s="140">
        <v>40</v>
      </c>
      <c r="G162" s="100">
        <v>5</v>
      </c>
      <c r="H162" s="100">
        <v>3</v>
      </c>
      <c r="I162" s="100">
        <v>14</v>
      </c>
      <c r="J162" s="100">
        <v>104</v>
      </c>
      <c r="K162" s="188" t="s">
        <v>84</v>
      </c>
      <c r="L162" s="161"/>
    </row>
    <row r="163" spans="1:12" ht="15.75" customHeight="1" x14ac:dyDescent="0.3">
      <c r="A163" s="12"/>
      <c r="B163" s="7"/>
      <c r="C163" s="37"/>
      <c r="D163" s="101" t="s">
        <v>31</v>
      </c>
      <c r="E163" s="98" t="s">
        <v>44</v>
      </c>
      <c r="F163" s="141">
        <v>20</v>
      </c>
      <c r="G163" s="100">
        <v>1</v>
      </c>
      <c r="H163" s="100">
        <v>0.24</v>
      </c>
      <c r="I163" s="100">
        <v>8</v>
      </c>
      <c r="J163" s="117">
        <v>39</v>
      </c>
      <c r="K163" s="190" t="s">
        <v>46</v>
      </c>
      <c r="L163" s="148"/>
    </row>
    <row r="164" spans="1:12" ht="14.4" x14ac:dyDescent="0.3">
      <c r="A164" s="12"/>
      <c r="B164" s="7"/>
      <c r="C164" s="37"/>
      <c r="D164" s="96" t="s">
        <v>82</v>
      </c>
      <c r="E164" s="98" t="s">
        <v>81</v>
      </c>
      <c r="F164" s="47">
        <v>100</v>
      </c>
      <c r="G164" s="102">
        <v>5.9</v>
      </c>
      <c r="H164" s="102">
        <v>4.7</v>
      </c>
      <c r="I164" s="262">
        <v>77.099999999999994</v>
      </c>
      <c r="J164" s="227">
        <v>366.74</v>
      </c>
      <c r="K164" s="247" t="s">
        <v>46</v>
      </c>
      <c r="L164" s="162"/>
    </row>
    <row r="165" spans="1:12" ht="14.4" x14ac:dyDescent="0.3">
      <c r="A165" s="12"/>
      <c r="B165" s="7"/>
      <c r="C165" s="37"/>
      <c r="D165" s="96"/>
      <c r="E165" s="98"/>
      <c r="F165" s="47"/>
      <c r="G165" s="261"/>
      <c r="H165" s="261"/>
      <c r="I165" s="261"/>
      <c r="J165" s="260"/>
      <c r="K165" s="247"/>
      <c r="L165" s="162"/>
    </row>
    <row r="166" spans="1:12" ht="14.4" x14ac:dyDescent="0.3">
      <c r="A166" s="13"/>
      <c r="B166" s="9"/>
      <c r="C166" s="55"/>
      <c r="D166" s="56" t="s">
        <v>32</v>
      </c>
      <c r="E166" s="57"/>
      <c r="F166" s="58">
        <f>SUM(F160:F164)</f>
        <v>510</v>
      </c>
      <c r="G166" s="73">
        <f>SUM(G160:G164)</f>
        <v>30.68</v>
      </c>
      <c r="H166" s="73">
        <f>SUM(H160:H164)</f>
        <v>27.659999999999997</v>
      </c>
      <c r="I166" s="73">
        <f>SUM(I160:I164)</f>
        <v>114.78</v>
      </c>
      <c r="J166" s="73">
        <f>SUM(J160:J164)</f>
        <v>817.27946399999996</v>
      </c>
      <c r="K166" s="170"/>
      <c r="L166" s="60">
        <f>SUM(L160:L164)</f>
        <v>90.82</v>
      </c>
    </row>
    <row r="167" spans="1:12" ht="28.8" x14ac:dyDescent="0.3">
      <c r="A167" s="14">
        <f>A160</f>
        <v>2</v>
      </c>
      <c r="B167" s="5">
        <v>4</v>
      </c>
      <c r="C167" s="61" t="s">
        <v>24</v>
      </c>
      <c r="D167" s="40" t="s">
        <v>25</v>
      </c>
      <c r="E167" s="203" t="s">
        <v>67</v>
      </c>
      <c r="F167" s="204">
        <v>60</v>
      </c>
      <c r="G167" s="205">
        <v>1</v>
      </c>
      <c r="H167" s="205">
        <v>4</v>
      </c>
      <c r="I167" s="205">
        <v>6</v>
      </c>
      <c r="J167" s="205">
        <v>81</v>
      </c>
      <c r="K167" s="206" t="str">
        <f>"41/1"</f>
        <v>41/1</v>
      </c>
      <c r="L167" s="147">
        <v>110.22</v>
      </c>
    </row>
    <row r="168" spans="1:12" ht="14.4" x14ac:dyDescent="0.3">
      <c r="A168" s="12"/>
      <c r="B168" s="7"/>
      <c r="C168" s="37"/>
      <c r="D168" s="40" t="s">
        <v>26</v>
      </c>
      <c r="E168" s="98" t="s">
        <v>114</v>
      </c>
      <c r="F168" s="136">
        <v>250</v>
      </c>
      <c r="G168" s="102">
        <v>5.54</v>
      </c>
      <c r="H168" s="102">
        <v>5.56</v>
      </c>
      <c r="I168" s="102">
        <v>24.31</v>
      </c>
      <c r="J168" s="86">
        <v>164.06</v>
      </c>
      <c r="K168" s="191" t="s">
        <v>86</v>
      </c>
      <c r="L168" s="148"/>
    </row>
    <row r="169" spans="1:12" ht="14.4" x14ac:dyDescent="0.3">
      <c r="A169" s="12"/>
      <c r="B169" s="7"/>
      <c r="C169" s="37"/>
      <c r="D169" s="40" t="s">
        <v>27</v>
      </c>
      <c r="E169" s="98" t="s">
        <v>85</v>
      </c>
      <c r="F169" s="141">
        <v>90</v>
      </c>
      <c r="G169" s="102">
        <v>13</v>
      </c>
      <c r="H169" s="102">
        <v>11</v>
      </c>
      <c r="I169" s="102">
        <v>7</v>
      </c>
      <c r="J169" s="86">
        <v>178</v>
      </c>
      <c r="K169" s="191" t="s">
        <v>87</v>
      </c>
      <c r="L169" s="148"/>
    </row>
    <row r="170" spans="1:12" ht="14.4" x14ac:dyDescent="0.3">
      <c r="A170" s="12"/>
      <c r="B170" s="7"/>
      <c r="C170" s="37"/>
      <c r="D170" s="40" t="s">
        <v>28</v>
      </c>
      <c r="E170" s="98" t="s">
        <v>64</v>
      </c>
      <c r="F170" s="141">
        <v>150</v>
      </c>
      <c r="G170" s="102">
        <v>3</v>
      </c>
      <c r="H170" s="102">
        <v>4</v>
      </c>
      <c r="I170" s="102">
        <v>22</v>
      </c>
      <c r="J170" s="86">
        <v>133</v>
      </c>
      <c r="K170" s="192" t="s">
        <v>66</v>
      </c>
      <c r="L170" s="148"/>
    </row>
    <row r="171" spans="1:12" ht="14.4" x14ac:dyDescent="0.3">
      <c r="A171" s="12"/>
      <c r="B171" s="7"/>
      <c r="C171" s="37"/>
      <c r="D171" s="40" t="s">
        <v>29</v>
      </c>
      <c r="E171" s="98" t="s">
        <v>42</v>
      </c>
      <c r="F171" s="143">
        <v>200</v>
      </c>
      <c r="G171" s="214">
        <v>1</v>
      </c>
      <c r="H171" s="105">
        <v>0</v>
      </c>
      <c r="I171" s="102">
        <v>23</v>
      </c>
      <c r="J171" s="214">
        <v>88</v>
      </c>
      <c r="K171" s="216" t="s">
        <v>45</v>
      </c>
      <c r="L171" s="148"/>
    </row>
    <row r="172" spans="1:12" ht="14.4" x14ac:dyDescent="0.3">
      <c r="A172" s="12"/>
      <c r="B172" s="7"/>
      <c r="C172" s="37"/>
      <c r="D172" s="40" t="s">
        <v>30</v>
      </c>
      <c r="E172" s="98" t="s">
        <v>43</v>
      </c>
      <c r="F172" s="141">
        <v>35</v>
      </c>
      <c r="G172" s="100">
        <v>2</v>
      </c>
      <c r="H172" s="100">
        <v>0</v>
      </c>
      <c r="I172" s="100">
        <v>17.57</v>
      </c>
      <c r="J172" s="117">
        <v>73.64</v>
      </c>
      <c r="K172" s="190" t="s">
        <v>46</v>
      </c>
      <c r="L172" s="148"/>
    </row>
    <row r="173" spans="1:12" ht="14.4" x14ac:dyDescent="0.3">
      <c r="A173" s="12"/>
      <c r="B173" s="7"/>
      <c r="C173" s="37"/>
      <c r="D173" s="40" t="s">
        <v>31</v>
      </c>
      <c r="E173" s="98" t="s">
        <v>44</v>
      </c>
      <c r="F173" s="141">
        <v>25</v>
      </c>
      <c r="G173" s="100">
        <v>1.65</v>
      </c>
      <c r="H173" s="100">
        <v>0.3</v>
      </c>
      <c r="I173" s="100">
        <v>10.43</v>
      </c>
      <c r="J173" s="117">
        <v>48.35</v>
      </c>
      <c r="K173" s="190" t="s">
        <v>46</v>
      </c>
      <c r="L173" s="148"/>
    </row>
    <row r="174" spans="1:12" ht="14.4" x14ac:dyDescent="0.3">
      <c r="A174" s="12"/>
      <c r="B174" s="7"/>
      <c r="C174" s="37"/>
      <c r="D174" s="50"/>
      <c r="E174" s="51"/>
      <c r="F174" s="52"/>
      <c r="G174" s="53"/>
      <c r="H174" s="53"/>
      <c r="I174" s="53"/>
      <c r="J174" s="53"/>
      <c r="K174" s="169"/>
      <c r="L174" s="54"/>
    </row>
    <row r="175" spans="1:12" ht="14.4" x14ac:dyDescent="0.3">
      <c r="A175" s="12"/>
      <c r="B175" s="7"/>
      <c r="C175" s="37"/>
      <c r="D175" s="50"/>
      <c r="E175" s="51"/>
      <c r="F175" s="52"/>
      <c r="G175" s="53"/>
      <c r="H175" s="53"/>
      <c r="I175" s="53"/>
      <c r="J175" s="53"/>
      <c r="K175" s="169"/>
      <c r="L175" s="54"/>
    </row>
    <row r="176" spans="1:12" ht="14.4" x14ac:dyDescent="0.3">
      <c r="A176" s="13"/>
      <c r="B176" s="9"/>
      <c r="C176" s="55"/>
      <c r="D176" s="56" t="s">
        <v>32</v>
      </c>
      <c r="E176" s="57"/>
      <c r="F176" s="58">
        <f>SUM(F167:F175)</f>
        <v>810</v>
      </c>
      <c r="G176" s="59">
        <f t="shared" ref="G176:J176" si="33">SUM(G167:G175)</f>
        <v>27.189999999999998</v>
      </c>
      <c r="H176" s="59">
        <f t="shared" si="33"/>
        <v>24.86</v>
      </c>
      <c r="I176" s="59">
        <f t="shared" si="33"/>
        <v>110.31</v>
      </c>
      <c r="J176" s="59">
        <f t="shared" si="33"/>
        <v>766.05</v>
      </c>
      <c r="K176" s="170"/>
      <c r="L176" s="60">
        <f t="shared" ref="L176" si="34">SUM(L167:L175)</f>
        <v>110.22</v>
      </c>
    </row>
    <row r="177" spans="1:12" ht="15" thickBot="1" x14ac:dyDescent="0.3">
      <c r="A177" s="17">
        <f>A160</f>
        <v>2</v>
      </c>
      <c r="B177" s="18">
        <f>B160</f>
        <v>4</v>
      </c>
      <c r="C177" s="263" t="s">
        <v>4</v>
      </c>
      <c r="D177" s="264"/>
      <c r="E177" s="62"/>
      <c r="F177" s="66">
        <f>F166+F176</f>
        <v>1320</v>
      </c>
      <c r="G177" s="63">
        <f>G166+G176</f>
        <v>57.87</v>
      </c>
      <c r="H177" s="63">
        <f>H166+H176</f>
        <v>52.519999999999996</v>
      </c>
      <c r="I177" s="63">
        <f>I166+I176</f>
        <v>225.09</v>
      </c>
      <c r="J177" s="63">
        <f>J166+J176</f>
        <v>1583.3294639999999</v>
      </c>
      <c r="K177" s="171"/>
      <c r="L177" s="64">
        <f>L166+L176</f>
        <v>201.04</v>
      </c>
    </row>
    <row r="178" spans="1:12" ht="14.4" x14ac:dyDescent="0.3">
      <c r="A178" s="10">
        <v>2</v>
      </c>
      <c r="B178" s="11">
        <v>5</v>
      </c>
      <c r="C178" s="35" t="s">
        <v>20</v>
      </c>
      <c r="D178" s="40" t="s">
        <v>27</v>
      </c>
      <c r="E178" s="103" t="s">
        <v>115</v>
      </c>
      <c r="F178" s="142">
        <v>130</v>
      </c>
      <c r="G178" s="104">
        <v>17.2</v>
      </c>
      <c r="H178" s="104">
        <v>16.27</v>
      </c>
      <c r="I178" s="104">
        <v>3.34</v>
      </c>
      <c r="J178" s="104">
        <v>229.24722700000001</v>
      </c>
      <c r="K178" s="251" t="s">
        <v>90</v>
      </c>
      <c r="L178" s="252">
        <v>67.040000000000006</v>
      </c>
    </row>
    <row r="179" spans="1:12" ht="14.4" x14ac:dyDescent="0.3">
      <c r="A179" s="12"/>
      <c r="B179" s="7"/>
      <c r="C179" s="37"/>
      <c r="D179" s="40" t="s">
        <v>28</v>
      </c>
      <c r="E179" s="98" t="s">
        <v>91</v>
      </c>
      <c r="F179" s="143">
        <v>150</v>
      </c>
      <c r="G179" s="102">
        <v>4</v>
      </c>
      <c r="H179" s="102">
        <v>3</v>
      </c>
      <c r="I179" s="102">
        <v>17</v>
      </c>
      <c r="J179" s="106">
        <v>102.11583899999999</v>
      </c>
      <c r="K179" s="172" t="s">
        <v>93</v>
      </c>
      <c r="L179" s="162"/>
    </row>
    <row r="180" spans="1:12" ht="14.4" x14ac:dyDescent="0.3">
      <c r="A180" s="12"/>
      <c r="B180" s="7"/>
      <c r="C180" s="37"/>
      <c r="D180" s="40" t="s">
        <v>22</v>
      </c>
      <c r="E180" s="98" t="s">
        <v>88</v>
      </c>
      <c r="F180" s="144">
        <v>200</v>
      </c>
      <c r="G180" s="86">
        <v>0</v>
      </c>
      <c r="H180" s="105">
        <v>0</v>
      </c>
      <c r="I180" s="102">
        <v>10</v>
      </c>
      <c r="J180" s="75">
        <v>37.802231999999989</v>
      </c>
      <c r="K180" s="180" t="s">
        <v>40</v>
      </c>
      <c r="L180" s="147"/>
    </row>
    <row r="181" spans="1:12" ht="14.4" x14ac:dyDescent="0.3">
      <c r="A181" s="12"/>
      <c r="B181" s="7"/>
      <c r="C181" s="37"/>
      <c r="D181" s="40" t="s">
        <v>30</v>
      </c>
      <c r="E181" s="98" t="s">
        <v>43</v>
      </c>
      <c r="F181" s="129">
        <v>30</v>
      </c>
      <c r="G181" s="86">
        <v>2</v>
      </c>
      <c r="H181" s="86">
        <v>0</v>
      </c>
      <c r="I181" s="86">
        <v>15</v>
      </c>
      <c r="J181" s="75">
        <v>63</v>
      </c>
      <c r="K181" s="180" t="s">
        <v>46</v>
      </c>
      <c r="L181" s="147"/>
    </row>
    <row r="182" spans="1:12" ht="14.4" x14ac:dyDescent="0.3">
      <c r="A182" s="12"/>
      <c r="B182" s="7"/>
      <c r="C182" s="37"/>
      <c r="D182" s="40" t="s">
        <v>31</v>
      </c>
      <c r="E182" s="98" t="s">
        <v>44</v>
      </c>
      <c r="F182" s="144">
        <v>20</v>
      </c>
      <c r="G182" s="86">
        <v>1</v>
      </c>
      <c r="H182" s="105">
        <v>0</v>
      </c>
      <c r="I182" s="102">
        <v>8</v>
      </c>
      <c r="J182" s="107">
        <v>38.676000000000002</v>
      </c>
      <c r="K182" s="177" t="s">
        <v>46</v>
      </c>
      <c r="L182" s="148"/>
    </row>
    <row r="183" spans="1:12" ht="14.4" x14ac:dyDescent="0.3">
      <c r="A183" s="12"/>
      <c r="B183" s="7"/>
      <c r="C183" s="37"/>
      <c r="D183" s="40"/>
      <c r="E183" s="34"/>
      <c r="F183" s="47"/>
      <c r="G183" s="41"/>
      <c r="H183" s="41"/>
      <c r="I183" s="41"/>
      <c r="J183" s="42"/>
      <c r="K183" s="177"/>
      <c r="L183" s="154"/>
    </row>
    <row r="184" spans="1:12" ht="14.4" x14ac:dyDescent="0.3">
      <c r="A184" s="12"/>
      <c r="B184" s="7"/>
      <c r="C184" s="37"/>
      <c r="D184" s="38"/>
      <c r="E184" s="34"/>
      <c r="F184" s="47"/>
      <c r="G184" s="48"/>
      <c r="H184" s="48"/>
      <c r="I184" s="48"/>
      <c r="J184" s="65"/>
      <c r="K184" s="168"/>
      <c r="L184" s="49"/>
    </row>
    <row r="185" spans="1:12" ht="14.4" x14ac:dyDescent="0.3">
      <c r="A185" s="13"/>
      <c r="B185" s="9"/>
      <c r="C185" s="55"/>
      <c r="D185" s="56" t="s">
        <v>32</v>
      </c>
      <c r="E185" s="57"/>
      <c r="F185" s="59">
        <f>SUM(F178:F184)</f>
        <v>530</v>
      </c>
      <c r="G185" s="59">
        <f>SUM(G178:G184)</f>
        <v>24.2</v>
      </c>
      <c r="H185" s="59">
        <f>SUM(H178:H184)</f>
        <v>19.27</v>
      </c>
      <c r="I185" s="59">
        <f>SUM(I178:I184)</f>
        <v>53.34</v>
      </c>
      <c r="J185" s="78">
        <f>SUM(J178:J184)</f>
        <v>470.84129799999999</v>
      </c>
      <c r="K185" s="170"/>
      <c r="L185" s="60">
        <f>SUM(L178:L184)</f>
        <v>67.040000000000006</v>
      </c>
    </row>
    <row r="186" spans="1:12" ht="28.8" x14ac:dyDescent="0.3">
      <c r="A186" s="14">
        <f>A178</f>
        <v>2</v>
      </c>
      <c r="B186" s="5">
        <f>B178</f>
        <v>5</v>
      </c>
      <c r="C186" s="61" t="s">
        <v>24</v>
      </c>
      <c r="D186" s="40" t="s">
        <v>25</v>
      </c>
      <c r="E186" s="108" t="s">
        <v>58</v>
      </c>
      <c r="F186" s="146">
        <v>60</v>
      </c>
      <c r="G186" s="110">
        <v>2</v>
      </c>
      <c r="H186" s="102">
        <v>4</v>
      </c>
      <c r="I186" s="102">
        <v>5</v>
      </c>
      <c r="J186" s="109">
        <v>63.058980431999998</v>
      </c>
      <c r="K186" s="191" t="s">
        <v>61</v>
      </c>
      <c r="L186" s="147">
        <v>83.87</v>
      </c>
    </row>
    <row r="187" spans="1:12" ht="14.4" x14ac:dyDescent="0.3">
      <c r="A187" s="12"/>
      <c r="B187" s="7"/>
      <c r="C187" s="37"/>
      <c r="D187" s="40" t="s">
        <v>26</v>
      </c>
      <c r="E187" s="98" t="s">
        <v>97</v>
      </c>
      <c r="F187" s="143">
        <v>270</v>
      </c>
      <c r="G187" s="86">
        <v>5</v>
      </c>
      <c r="H187" s="105">
        <v>4</v>
      </c>
      <c r="I187" s="102">
        <v>27</v>
      </c>
      <c r="J187" s="86">
        <v>161</v>
      </c>
      <c r="K187" s="180" t="s">
        <v>89</v>
      </c>
      <c r="L187" s="148"/>
    </row>
    <row r="188" spans="1:12" ht="14.4" x14ac:dyDescent="0.3">
      <c r="A188" s="12"/>
      <c r="B188" s="7"/>
      <c r="C188" s="37"/>
      <c r="D188" s="40" t="s">
        <v>27</v>
      </c>
      <c r="E188" s="98" t="s">
        <v>53</v>
      </c>
      <c r="F188" s="143">
        <v>100</v>
      </c>
      <c r="G188" s="86">
        <v>17</v>
      </c>
      <c r="H188" s="105">
        <v>4</v>
      </c>
      <c r="I188" s="102">
        <v>9</v>
      </c>
      <c r="J188" s="86">
        <v>138</v>
      </c>
      <c r="K188" s="180" t="s">
        <v>55</v>
      </c>
      <c r="L188" s="148"/>
    </row>
    <row r="189" spans="1:12" ht="14.4" x14ac:dyDescent="0.3">
      <c r="A189" s="12"/>
      <c r="B189" s="7"/>
      <c r="C189" s="37"/>
      <c r="D189" s="40" t="s">
        <v>28</v>
      </c>
      <c r="E189" s="28" t="s">
        <v>108</v>
      </c>
      <c r="F189" s="125">
        <v>150</v>
      </c>
      <c r="G189" s="29">
        <v>4</v>
      </c>
      <c r="H189" s="29">
        <v>4.7699999999999996</v>
      </c>
      <c r="I189" s="32">
        <v>20.81</v>
      </c>
      <c r="J189" s="214">
        <v>132.47999999999999</v>
      </c>
      <c r="K189" s="165" t="str">
        <f>"32/3"</f>
        <v>32/3</v>
      </c>
      <c r="L189" s="151"/>
    </row>
    <row r="190" spans="1:12" ht="14.4" x14ac:dyDescent="0.3">
      <c r="A190" s="12"/>
      <c r="B190" s="7"/>
      <c r="C190" s="37"/>
      <c r="D190" s="40" t="s">
        <v>29</v>
      </c>
      <c r="E190" s="220" t="s">
        <v>50</v>
      </c>
      <c r="F190" s="215">
        <v>200</v>
      </c>
      <c r="G190" s="29">
        <v>0.35</v>
      </c>
      <c r="H190" s="29">
        <v>0</v>
      </c>
      <c r="I190" s="29">
        <v>23.31</v>
      </c>
      <c r="J190" s="29">
        <v>88.911519999999982</v>
      </c>
      <c r="K190" s="216" t="s">
        <v>45</v>
      </c>
      <c r="L190" s="151"/>
    </row>
    <row r="191" spans="1:12" ht="14.4" x14ac:dyDescent="0.3">
      <c r="A191" s="12"/>
      <c r="B191" s="7"/>
      <c r="C191" s="37"/>
      <c r="D191" s="40" t="s">
        <v>30</v>
      </c>
      <c r="E191" s="98" t="s">
        <v>43</v>
      </c>
      <c r="F191" s="125">
        <v>35</v>
      </c>
      <c r="G191" s="29">
        <v>2.34</v>
      </c>
      <c r="H191" s="29">
        <v>0.25</v>
      </c>
      <c r="I191" s="32">
        <v>17.57</v>
      </c>
      <c r="J191" s="32">
        <v>73.690120000000007</v>
      </c>
      <c r="K191" s="180" t="s">
        <v>46</v>
      </c>
      <c r="L191" s="147"/>
    </row>
    <row r="192" spans="1:12" ht="14.4" x14ac:dyDescent="0.3">
      <c r="A192" s="12"/>
      <c r="B192" s="7"/>
      <c r="C192" s="37"/>
      <c r="D192" s="40" t="s">
        <v>31</v>
      </c>
      <c r="E192" s="98" t="s">
        <v>44</v>
      </c>
      <c r="F192" s="126">
        <v>25</v>
      </c>
      <c r="G192" s="32">
        <v>1.65</v>
      </c>
      <c r="H192" s="32">
        <v>0.3</v>
      </c>
      <c r="I192" s="32">
        <v>10.43</v>
      </c>
      <c r="J192" s="32">
        <v>48.344999999999999</v>
      </c>
      <c r="K192" s="180" t="s">
        <v>46</v>
      </c>
      <c r="L192" s="148"/>
    </row>
    <row r="193" spans="1:12" ht="14.4" x14ac:dyDescent="0.3">
      <c r="A193" s="12"/>
      <c r="B193" s="7"/>
      <c r="C193" s="37"/>
      <c r="D193" s="50"/>
      <c r="E193" s="51"/>
      <c r="F193" s="52"/>
      <c r="G193" s="53"/>
      <c r="H193" s="53"/>
      <c r="I193" s="53"/>
      <c r="J193" s="79"/>
      <c r="K193" s="169"/>
      <c r="L193" s="54"/>
    </row>
    <row r="194" spans="1:12" ht="14.4" x14ac:dyDescent="0.3">
      <c r="A194" s="12"/>
      <c r="B194" s="7"/>
      <c r="C194" s="37"/>
      <c r="D194" s="50"/>
      <c r="E194" s="51"/>
      <c r="F194" s="52"/>
      <c r="G194" s="53"/>
      <c r="H194" s="53"/>
      <c r="I194" s="53"/>
      <c r="J194" s="79"/>
      <c r="K194" s="169"/>
      <c r="L194" s="54"/>
    </row>
    <row r="195" spans="1:12" ht="18.75" customHeight="1" x14ac:dyDescent="0.3">
      <c r="A195" s="13"/>
      <c r="B195" s="9"/>
      <c r="C195" s="55"/>
      <c r="D195" s="56" t="s">
        <v>32</v>
      </c>
      <c r="E195" s="57"/>
      <c r="F195" s="58">
        <f>SUM(F186:F194)</f>
        <v>840</v>
      </c>
      <c r="G195" s="59">
        <f t="shared" ref="G195:J195" si="35">SUM(G186:G194)</f>
        <v>32.340000000000003</v>
      </c>
      <c r="H195" s="59">
        <f t="shared" si="35"/>
        <v>17.32</v>
      </c>
      <c r="I195" s="59">
        <f t="shared" si="35"/>
        <v>113.12</v>
      </c>
      <c r="J195" s="78">
        <f t="shared" si="35"/>
        <v>705.48562043200002</v>
      </c>
      <c r="K195" s="170"/>
      <c r="L195" s="60">
        <f t="shared" ref="L195" si="36">SUM(L186:L194)</f>
        <v>83.87</v>
      </c>
    </row>
    <row r="196" spans="1:12" ht="15" thickBot="1" x14ac:dyDescent="0.3">
      <c r="A196" s="17">
        <f>A178</f>
        <v>2</v>
      </c>
      <c r="B196" s="18">
        <f>B178</f>
        <v>5</v>
      </c>
      <c r="C196" s="263" t="s">
        <v>4</v>
      </c>
      <c r="D196" s="264"/>
      <c r="E196" s="62"/>
      <c r="F196" s="66">
        <f>F185+F195</f>
        <v>1370</v>
      </c>
      <c r="G196" s="63">
        <f>G185+G195</f>
        <v>56.540000000000006</v>
      </c>
      <c r="H196" s="63">
        <f>H185+H195</f>
        <v>36.590000000000003</v>
      </c>
      <c r="I196" s="63">
        <f>I185+I195</f>
        <v>166.46</v>
      </c>
      <c r="J196" s="63">
        <f>J185+J195</f>
        <v>1176.326918432</v>
      </c>
      <c r="K196" s="171"/>
      <c r="L196" s="64">
        <f>L185+L195</f>
        <v>150.91000000000003</v>
      </c>
    </row>
    <row r="197" spans="1:12" ht="18.75" customHeight="1" thickBot="1" x14ac:dyDescent="0.35">
      <c r="A197" s="15"/>
      <c r="B197" s="16"/>
      <c r="C197" s="265" t="s">
        <v>5</v>
      </c>
      <c r="D197" s="265"/>
      <c r="E197" s="265"/>
      <c r="F197" s="81">
        <f>F45+F63+F82+F101+F25+F140+F159+F177+F196+F120</f>
        <v>13945</v>
      </c>
      <c r="G197" s="81">
        <f>G45+G63+G82+G101+G25+G140+G159+G177+G196+G120</f>
        <v>584.29</v>
      </c>
      <c r="H197" s="81">
        <f>H45+H63+H82+H101+H25+H140+H159+H177+H196+H120</f>
        <v>419.07000000000005</v>
      </c>
      <c r="I197" s="81">
        <f>I45+I63+I82+I101+I25+I140+I159+I177+I196+I120</f>
        <v>2019.16</v>
      </c>
      <c r="J197" s="81">
        <f>J45+J63+J82+J101+J25+J140+J159+J177+J196+J120</f>
        <v>13743.429910394229</v>
      </c>
      <c r="K197" s="114"/>
      <c r="L197" s="116">
        <f>L45+L63+L82+L101+L25+L140+L159+L177+L196+L120</f>
        <v>1938.39</v>
      </c>
    </row>
  </sheetData>
  <mergeCells count="14">
    <mergeCell ref="C1:E1"/>
    <mergeCell ref="H1:K1"/>
    <mergeCell ref="H2:K2"/>
    <mergeCell ref="C63:D63"/>
    <mergeCell ref="C82:D82"/>
    <mergeCell ref="C101:D101"/>
    <mergeCell ref="C25:D25"/>
    <mergeCell ref="C45:D45"/>
    <mergeCell ref="C197:E197"/>
    <mergeCell ref="C120:D120"/>
    <mergeCell ref="C140:D140"/>
    <mergeCell ref="C159:D159"/>
    <mergeCell ref="C177:D177"/>
    <mergeCell ref="C196:D19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2026-02-27T10:32:48Z</dcterms:modified>
</cp:coreProperties>
</file>